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bookViews>
  <sheets>
    <sheet name="Лист1" sheetId="1" r:id="rId1"/>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0" i="1" l="1"/>
  <c r="I228" i="1"/>
  <c r="G393" i="1" l="1"/>
  <c r="G76" i="1"/>
  <c r="G75" i="1"/>
  <c r="Q269" i="1" l="1"/>
  <c r="Q274" i="1" s="1"/>
  <c r="Q275" i="1"/>
  <c r="Q151" i="1"/>
  <c r="Q145" i="1"/>
  <c r="Q144" i="1"/>
  <c r="J230" i="1"/>
  <c r="L228" i="1"/>
  <c r="Q189" i="1" l="1"/>
  <c r="Q193" i="1" s="1"/>
  <c r="J288" i="1" l="1"/>
  <c r="Q289" i="1" s="1"/>
  <c r="G288" i="1"/>
  <c r="K228" i="1" l="1"/>
  <c r="J228" i="1" s="1"/>
  <c r="Q229" i="1" s="1"/>
  <c r="Q233" i="1" s="1"/>
  <c r="H228" i="1"/>
  <c r="J232" i="1"/>
  <c r="J231" i="1"/>
  <c r="G232" i="1"/>
  <c r="G231" i="1"/>
  <c r="J278" i="1"/>
  <c r="Q279" i="1" s="1"/>
  <c r="G278" i="1"/>
  <c r="J268" i="1"/>
  <c r="G268" i="1"/>
  <c r="L244" i="1"/>
  <c r="K244" i="1"/>
  <c r="J249" i="1"/>
  <c r="J248" i="1"/>
  <c r="H244" i="1"/>
  <c r="G249" i="1"/>
  <c r="G248" i="1"/>
  <c r="Q205" i="1"/>
  <c r="Q209" i="1" s="1"/>
  <c r="J212" i="1"/>
  <c r="G212" i="1"/>
  <c r="J204" i="1"/>
  <c r="G204" i="1"/>
  <c r="Q197" i="1"/>
  <c r="Q201" i="1" s="1"/>
  <c r="J196" i="1"/>
  <c r="G196" i="1"/>
  <c r="J187" i="1"/>
  <c r="G187" i="1"/>
  <c r="K177" i="1"/>
  <c r="Q179" i="1" s="1"/>
  <c r="Q184" i="1" s="1"/>
  <c r="H177" i="1"/>
  <c r="J181" i="1"/>
  <c r="G181" i="1"/>
  <c r="J180" i="1"/>
  <c r="J177" i="1" s="1"/>
  <c r="G180" i="1"/>
  <c r="Q170" i="1"/>
  <c r="Q174" i="1" s="1"/>
  <c r="J168" i="1"/>
  <c r="G168" i="1"/>
  <c r="H159" i="1"/>
  <c r="K159" i="1"/>
  <c r="L159" i="1"/>
  <c r="J163" i="1"/>
  <c r="J162" i="1"/>
  <c r="I159" i="1"/>
  <c r="I265" i="1" s="1"/>
  <c r="G163" i="1"/>
  <c r="G162" i="1"/>
  <c r="J159" i="1" l="1"/>
  <c r="Q161" i="1" s="1"/>
  <c r="Q165" i="1" s="1"/>
  <c r="G244" i="1"/>
  <c r="H265" i="1"/>
  <c r="J244" i="1"/>
  <c r="Q246" i="1" s="1"/>
  <c r="Q250" i="1" s="1"/>
  <c r="G228" i="1"/>
  <c r="G159" i="1"/>
  <c r="L265" i="1"/>
  <c r="K265" i="1"/>
  <c r="G177" i="1"/>
  <c r="J150" i="1"/>
  <c r="G150" i="1"/>
  <c r="J135" i="1"/>
  <c r="G135" i="1"/>
  <c r="J317" i="1"/>
  <c r="G317" i="1"/>
  <c r="J301" i="1"/>
  <c r="G301" i="1"/>
  <c r="J309" i="1"/>
  <c r="G309" i="1"/>
  <c r="G265" i="1" l="1"/>
  <c r="J265" i="1"/>
  <c r="G327" i="1"/>
  <c r="G326" i="1" s="1"/>
  <c r="H327" i="1"/>
  <c r="I327" i="1"/>
  <c r="J327" i="1"/>
  <c r="K327" i="1"/>
  <c r="L327" i="1"/>
  <c r="G328" i="1"/>
  <c r="H328" i="1"/>
  <c r="I328" i="1"/>
  <c r="J328" i="1"/>
  <c r="K328" i="1"/>
  <c r="L328" i="1"/>
  <c r="G433" i="1"/>
  <c r="G409" i="1"/>
  <c r="J409" i="1"/>
  <c r="J417" i="1"/>
  <c r="G417" i="1"/>
  <c r="J425" i="1"/>
  <c r="G425" i="1"/>
  <c r="L326" i="1" l="1"/>
  <c r="I326" i="1"/>
  <c r="H326" i="1"/>
  <c r="J326" i="1"/>
  <c r="K326" i="1"/>
  <c r="K391" i="1"/>
  <c r="Q393" i="1" s="1"/>
  <c r="Q401" i="1" s="1"/>
  <c r="L391" i="1"/>
  <c r="I391" i="1"/>
  <c r="H391" i="1"/>
  <c r="J392" i="1"/>
  <c r="J391" i="1" s="1"/>
  <c r="Q392" i="1" s="1"/>
  <c r="Q400" i="1" s="1"/>
  <c r="J393" i="1"/>
  <c r="G392" i="1"/>
  <c r="G391" i="1" s="1"/>
  <c r="J380" i="1"/>
  <c r="G380" i="1"/>
  <c r="J366" i="1"/>
  <c r="G366" i="1"/>
  <c r="J356" i="1"/>
  <c r="G356" i="1"/>
  <c r="J346" i="1"/>
  <c r="G346" i="1"/>
  <c r="Q336" i="1"/>
  <c r="Q342" i="1" s="1"/>
  <c r="K334" i="1"/>
  <c r="L334" i="1"/>
  <c r="J339" i="1"/>
  <c r="J338" i="1"/>
  <c r="J334" i="1" s="1"/>
  <c r="Q335" i="1" s="1"/>
  <c r="Q341" i="1" s="1"/>
  <c r="H334" i="1"/>
  <c r="I334" i="1"/>
  <c r="G339" i="1"/>
  <c r="G338" i="1"/>
  <c r="G334" i="1" s="1"/>
  <c r="J120" i="1"/>
  <c r="G120" i="1"/>
  <c r="J112" i="1"/>
  <c r="G112" i="1"/>
  <c r="J75" i="1"/>
  <c r="J76" i="1"/>
  <c r="F454" i="1" s="1"/>
  <c r="K72" i="1"/>
  <c r="J72" i="1" s="1"/>
  <c r="H72" i="1"/>
  <c r="G72" i="1" s="1"/>
  <c r="J59" i="1"/>
  <c r="G59" i="1"/>
  <c r="J50" i="1"/>
  <c r="G50" i="1"/>
  <c r="J41" i="1"/>
  <c r="G41" i="1"/>
  <c r="J91" i="1"/>
  <c r="Q17" i="1"/>
  <c r="Q22" i="1" s="1"/>
  <c r="C454" i="1" l="1"/>
  <c r="I454" i="1" s="1"/>
  <c r="Q73" i="1"/>
  <c r="Q79" i="1" s="1"/>
  <c r="Q86" i="1"/>
  <c r="Q92" i="1" s="1"/>
  <c r="Q101" i="1"/>
  <c r="Q106" i="1" s="1"/>
  <c r="G100" i="1"/>
  <c r="J100" i="1"/>
  <c r="Q91" i="1" l="1"/>
  <c r="I85" i="1"/>
  <c r="G85" i="1" s="1"/>
  <c r="G91" i="1"/>
  <c r="G94" i="1"/>
  <c r="J85" i="1"/>
  <c r="J25" i="1"/>
  <c r="G25" i="1"/>
  <c r="J16" i="1"/>
  <c r="G16" i="1"/>
  <c r="P414" i="1" l="1"/>
  <c r="F391" i="1" l="1"/>
  <c r="F334" i="1"/>
  <c r="F317" i="1"/>
  <c r="F228" i="1"/>
  <c r="F85" i="1"/>
  <c r="G443" i="1" l="1"/>
  <c r="G442" i="1" s="1"/>
  <c r="H443" i="1"/>
  <c r="H442" i="1" s="1"/>
  <c r="I443" i="1"/>
  <c r="J443" i="1"/>
  <c r="J442" i="1" s="1"/>
  <c r="K443" i="1"/>
  <c r="K442" i="1" s="1"/>
  <c r="L443" i="1"/>
  <c r="L442" i="1" s="1"/>
  <c r="I442" i="1"/>
  <c r="G407" i="1"/>
  <c r="G405" i="1" s="1"/>
  <c r="H407" i="1"/>
  <c r="I407" i="1"/>
  <c r="J407" i="1"/>
  <c r="K407" i="1"/>
  <c r="L407" i="1"/>
  <c r="G406" i="1"/>
  <c r="H406" i="1"/>
  <c r="I406" i="1"/>
  <c r="I405" i="1" s="1"/>
  <c r="J406" i="1"/>
  <c r="J405" i="1" s="1"/>
  <c r="K406" i="1"/>
  <c r="L406" i="1"/>
  <c r="H405" i="1"/>
  <c r="L405" i="1"/>
  <c r="G389" i="1"/>
  <c r="H389" i="1"/>
  <c r="H388" i="1" s="1"/>
  <c r="I389" i="1"/>
  <c r="I388" i="1" s="1"/>
  <c r="J389" i="1"/>
  <c r="K389" i="1"/>
  <c r="L389" i="1"/>
  <c r="L388" i="1" s="1"/>
  <c r="G388" i="1"/>
  <c r="J388" i="1"/>
  <c r="K388" i="1"/>
  <c r="G377" i="1"/>
  <c r="H377" i="1"/>
  <c r="I377" i="1"/>
  <c r="J377" i="1"/>
  <c r="K377" i="1"/>
  <c r="L377" i="1"/>
  <c r="G378" i="1"/>
  <c r="H378" i="1"/>
  <c r="H446" i="1" s="1"/>
  <c r="I378" i="1"/>
  <c r="J378" i="1"/>
  <c r="K378" i="1"/>
  <c r="L378" i="1"/>
  <c r="G83" i="1"/>
  <c r="H83" i="1"/>
  <c r="H82" i="1" s="1"/>
  <c r="I83" i="1"/>
  <c r="I82" i="1" s="1"/>
  <c r="J83" i="1"/>
  <c r="K83" i="1"/>
  <c r="L83" i="1"/>
  <c r="L82" i="1" s="1"/>
  <c r="G82" i="1"/>
  <c r="J82" i="1"/>
  <c r="K82" i="1"/>
  <c r="G70" i="1"/>
  <c r="G69" i="1" s="1"/>
  <c r="H70" i="1"/>
  <c r="H69" i="1" s="1"/>
  <c r="I70" i="1"/>
  <c r="I69" i="1" s="1"/>
  <c r="J70" i="1"/>
  <c r="J69" i="1" s="1"/>
  <c r="K70" i="1"/>
  <c r="K69" i="1" s="1"/>
  <c r="L70" i="1"/>
  <c r="L69" i="1" s="1"/>
  <c r="G98" i="1"/>
  <c r="G132" i="1" s="1"/>
  <c r="H98" i="1"/>
  <c r="H132" i="1" s="1"/>
  <c r="I98" i="1"/>
  <c r="I132" i="1" s="1"/>
  <c r="J98" i="1"/>
  <c r="J132" i="1" s="1"/>
  <c r="K98" i="1"/>
  <c r="K132" i="1" s="1"/>
  <c r="L98" i="1"/>
  <c r="L132" i="1" s="1"/>
  <c r="G97" i="1"/>
  <c r="G96" i="1" s="1"/>
  <c r="H97" i="1"/>
  <c r="H96" i="1" s="1"/>
  <c r="I97" i="1"/>
  <c r="J97" i="1"/>
  <c r="K97" i="1"/>
  <c r="L97" i="1"/>
  <c r="G110" i="1"/>
  <c r="H110" i="1"/>
  <c r="H109" i="1" s="1"/>
  <c r="I110" i="1"/>
  <c r="I109" i="1" s="1"/>
  <c r="J110" i="1"/>
  <c r="J109" i="1" s="1"/>
  <c r="K110" i="1"/>
  <c r="L110" i="1"/>
  <c r="L109" i="1" s="1"/>
  <c r="G109" i="1"/>
  <c r="K109" i="1"/>
  <c r="G129" i="1"/>
  <c r="H129" i="1"/>
  <c r="I129" i="1"/>
  <c r="J129" i="1"/>
  <c r="K129" i="1"/>
  <c r="L129" i="1"/>
  <c r="L128" i="1" s="1"/>
  <c r="G298" i="1"/>
  <c r="H298" i="1"/>
  <c r="I298" i="1"/>
  <c r="J298" i="1"/>
  <c r="K298" i="1"/>
  <c r="L298" i="1"/>
  <c r="G299" i="1"/>
  <c r="H299" i="1"/>
  <c r="I299" i="1"/>
  <c r="J299" i="1"/>
  <c r="K299" i="1"/>
  <c r="L299" i="1"/>
  <c r="G266" i="1"/>
  <c r="G331" i="1" s="1"/>
  <c r="H266" i="1"/>
  <c r="H331" i="1" s="1"/>
  <c r="I266" i="1"/>
  <c r="I331" i="1" s="1"/>
  <c r="J266" i="1"/>
  <c r="J331" i="1" s="1"/>
  <c r="K266" i="1"/>
  <c r="K331" i="1" s="1"/>
  <c r="L266" i="1"/>
  <c r="L331" i="1" s="1"/>
  <c r="F443" i="1"/>
  <c r="F442" i="1" s="1"/>
  <c r="F407" i="1"/>
  <c r="F406" i="1"/>
  <c r="F389" i="1"/>
  <c r="F388" i="1" s="1"/>
  <c r="F377" i="1"/>
  <c r="F378" i="1"/>
  <c r="F446" i="1" s="1"/>
  <c r="I96" i="1" l="1"/>
  <c r="K96" i="1"/>
  <c r="K405" i="1"/>
  <c r="G446" i="1"/>
  <c r="G449" i="1" s="1"/>
  <c r="J264" i="1"/>
  <c r="J330" i="1"/>
  <c r="J329" i="1" s="1"/>
  <c r="K264" i="1"/>
  <c r="K330" i="1"/>
  <c r="K329" i="1" s="1"/>
  <c r="L264" i="1"/>
  <c r="L330" i="1"/>
  <c r="L329" i="1" s="1"/>
  <c r="I264" i="1"/>
  <c r="I330" i="1"/>
  <c r="I329" i="1" s="1"/>
  <c r="G264" i="1"/>
  <c r="G330" i="1"/>
  <c r="G329" i="1" s="1"/>
  <c r="H264" i="1"/>
  <c r="H330" i="1"/>
  <c r="H329" i="1" s="1"/>
  <c r="K445" i="1"/>
  <c r="I445" i="1"/>
  <c r="G445" i="1"/>
  <c r="L445" i="1"/>
  <c r="L444" i="1" s="1"/>
  <c r="H445" i="1"/>
  <c r="H444" i="1" s="1"/>
  <c r="J445" i="1"/>
  <c r="J444" i="1" s="1"/>
  <c r="J446" i="1"/>
  <c r="K446" i="1"/>
  <c r="K449" i="1" s="1"/>
  <c r="L446" i="1"/>
  <c r="L449" i="1" s="1"/>
  <c r="I446" i="1"/>
  <c r="I131" i="1"/>
  <c r="J449" i="1"/>
  <c r="H449" i="1"/>
  <c r="I449" i="1"/>
  <c r="J96" i="1"/>
  <c r="L376" i="1"/>
  <c r="I130" i="1"/>
  <c r="K376" i="1"/>
  <c r="G376" i="1"/>
  <c r="H376" i="1"/>
  <c r="I376" i="1"/>
  <c r="J376" i="1"/>
  <c r="J131" i="1"/>
  <c r="L96" i="1"/>
  <c r="K131" i="1"/>
  <c r="G131" i="1"/>
  <c r="H131" i="1"/>
  <c r="L131" i="1"/>
  <c r="K128" i="1"/>
  <c r="G128" i="1"/>
  <c r="H128" i="1"/>
  <c r="I128" i="1"/>
  <c r="J128" i="1"/>
  <c r="F445" i="1"/>
  <c r="F444" i="1" s="1"/>
  <c r="F376" i="1"/>
  <c r="F405" i="1"/>
  <c r="F299" i="1"/>
  <c r="F129" i="1"/>
  <c r="F128" i="1" s="1"/>
  <c r="F110" i="1"/>
  <c r="F109" i="1" s="1"/>
  <c r="F98" i="1"/>
  <c r="F132" i="1" s="1"/>
  <c r="F97" i="1"/>
  <c r="F83" i="1"/>
  <c r="F82" i="1" s="1"/>
  <c r="F70" i="1"/>
  <c r="F69" i="1" s="1"/>
  <c r="F328" i="1"/>
  <c r="F327" i="1"/>
  <c r="F298" i="1"/>
  <c r="F265" i="1"/>
  <c r="F266" i="1"/>
  <c r="G444" i="1" l="1"/>
  <c r="K444" i="1"/>
  <c r="I448" i="1"/>
  <c r="I447" i="1" s="1"/>
  <c r="I444" i="1"/>
  <c r="G130" i="1"/>
  <c r="G448" i="1"/>
  <c r="H130" i="1"/>
  <c r="H448" i="1"/>
  <c r="H447" i="1" s="1"/>
  <c r="J130" i="1"/>
  <c r="J448" i="1"/>
  <c r="L130" i="1"/>
  <c r="L448" i="1"/>
  <c r="L447" i="1" s="1"/>
  <c r="K130" i="1"/>
  <c r="K448" i="1"/>
  <c r="K447" i="1" s="1"/>
  <c r="F331" i="1"/>
  <c r="F449" i="1" s="1"/>
  <c r="F96" i="1"/>
  <c r="F131" i="1"/>
  <c r="F326" i="1"/>
  <c r="F330" i="1"/>
  <c r="F329" i="1" s="1"/>
  <c r="F264" i="1"/>
  <c r="J447" i="1" l="1"/>
  <c r="E454" i="1"/>
  <c r="G447" i="1"/>
  <c r="B454" i="1"/>
  <c r="A454" i="1" s="1"/>
  <c r="F130" i="1"/>
  <c r="F448" i="1"/>
  <c r="F447" i="1" s="1"/>
  <c r="P56" i="1"/>
  <c r="P439" i="1"/>
  <c r="P430" i="1"/>
  <c r="P422" i="1"/>
  <c r="P401" i="1"/>
  <c r="P400" i="1"/>
  <c r="P385" i="1"/>
  <c r="P372" i="1"/>
  <c r="P362" i="1"/>
  <c r="P352" i="1"/>
  <c r="P342" i="1"/>
  <c r="P341" i="1"/>
  <c r="P314" i="1"/>
  <c r="P306" i="1"/>
  <c r="P295" i="1"/>
  <c r="P284" i="1"/>
  <c r="P275" i="1"/>
  <c r="P250" i="1"/>
  <c r="P241" i="1"/>
  <c r="P233" i="1"/>
  <c r="P225" i="1"/>
  <c r="P217" i="1"/>
  <c r="P209" i="1"/>
  <c r="P201" i="1"/>
  <c r="P193" i="1"/>
  <c r="P184" i="1"/>
  <c r="P174" i="1"/>
  <c r="P165" i="1"/>
  <c r="P156" i="1"/>
  <c r="P146" i="1"/>
  <c r="P145" i="1"/>
  <c r="P144" i="1"/>
  <c r="P125" i="1"/>
  <c r="P117" i="1"/>
  <c r="P106" i="1"/>
  <c r="P79" i="1"/>
  <c r="P66" i="1"/>
  <c r="P47" i="1"/>
  <c r="P38" i="1"/>
  <c r="P30" i="1"/>
  <c r="P22" i="1"/>
  <c r="D454" i="1" l="1"/>
  <c r="G454" i="1" s="1"/>
  <c r="H454" i="1"/>
  <c r="P294" i="1"/>
  <c r="P285" i="1"/>
  <c r="P323" i="1"/>
  <c r="P274" i="1"/>
  <c r="P91" i="1" l="1"/>
  <c r="P92" i="1"/>
  <c r="B9" i="1"/>
</calcChain>
</file>

<file path=xl/sharedStrings.xml><?xml version="1.0" encoding="utf-8"?>
<sst xmlns="http://schemas.openxmlformats.org/spreadsheetml/2006/main" count="804" uniqueCount="319">
  <si>
    <t>Оперативна ціль Стратегії розвитку міста Києва до 2025 року</t>
  </si>
  <si>
    <t>Завдання програми</t>
  </si>
  <si>
    <t>Заходи програми</t>
  </si>
  <si>
    <t>Строки виконання заходу</t>
  </si>
  <si>
    <t>Виконавці заходу</t>
  </si>
  <si>
    <t>Очікуваний результат 
 (результативні показники)</t>
  </si>
  <si>
    <t>Назва показника</t>
  </si>
  <si>
    <t>Підпрограма 1</t>
  </si>
  <si>
    <t xml:space="preserve"> Розділ 1. Формування спроможного та всебічно розвинутого молодого покоління</t>
  </si>
  <si>
    <t>Просування здорового способу життя серед мешканців міста</t>
  </si>
  <si>
    <t>1.1. Створення умов для інтелектуального, морального, здорового розвитку молоді, реалізації її освітнього та творчого потенціалу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</si>
  <si>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відовідно до Календарного плану реалізації проектів та проведення  заходів з питань молоді. </t>
  </si>
  <si>
    <t>2022 - 2024 роки</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</si>
  <si>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</si>
  <si>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</si>
  <si>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</si>
  <si>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</si>
  <si>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</si>
  <si>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</si>
  <si>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</si>
  <si>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</si>
  <si>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</si>
  <si>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Динаміка чисельності молоді, яка буде охоплена заходами, в порівнянні з попереднім роком %</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</si>
  <si>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</si>
  <si>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Департамент  молоді та спорту  </t>
  </si>
  <si>
    <t>Обсяг видатків, тис. грн.</t>
  </si>
  <si>
    <t>Кількість молоді, яка отримає премії, осіб</t>
  </si>
  <si>
    <t>Середній розмір премії, тис. грн.</t>
  </si>
  <si>
    <t>Рівень забезпечення молоді преміями, %</t>
  </si>
  <si>
    <t xml:space="preserve">1.1.3 Проведення міського конкурсу "Молода людина року" відповідно до положення, затвердженого рішенням Київської міської ради  </t>
  </si>
  <si>
    <t xml:space="preserve">Бюджет міста Києва  </t>
  </si>
  <si>
    <r>
      <t xml:space="preserve">1.1.4. </t>
    </r>
    <r>
      <rPr>
        <sz val="10"/>
        <color indexed="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t>
    </r>
    <r>
      <rPr>
        <sz val="10"/>
        <rFont val="Times New Roman"/>
        <family val="1"/>
        <charset val="204"/>
      </rPr>
      <t xml:space="preserve">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r>
  </si>
  <si>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</si>
  <si>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1.1.5. 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</si>
  <si>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Динаміка чисельності молоді, яка буде охоплена заходами, в порівнянні з попереднім роком, %</t>
  </si>
  <si>
    <t>Підвищення соціальної захищеності мешканців</t>
  </si>
  <si>
    <t>1.2. Посилення співпраці міської влади з інститутами громадянського суспільства щодо формування та реалізації молодіжної політики</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</si>
  <si>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</si>
  <si>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Департамент  молоді та спорту</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</si>
  <si>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</si>
  <si>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</si>
  <si>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</si>
  <si>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</si>
  <si>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</si>
  <si>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</si>
  <si>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t xml:space="preserve">Департамент  молоді та спорту,  районні в місті Києві державні адміністрації </t>
  </si>
  <si>
    <t>Кількість клубів підлітків за місцем проживання, од.</t>
  </si>
  <si>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</si>
  <si>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</si>
  <si>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</si>
  <si>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Динаміка кількості підлітків, які займаються в клубах, в порівнянні з попереднім роком,  %</t>
  </si>
  <si>
    <t>Усього за розділом 2:</t>
  </si>
  <si>
    <t xml:space="preserve"> Розділ 3. Створення сприятливого середовища для забезпечення ініціатив молоді</t>
  </si>
  <si>
    <t>Підвищення рівня зайнятості мешканців (молоді) міста Києва</t>
  </si>
  <si>
    <t>3.1. Підвищення рівня обізнаності молоді про можливості ринку праці та актуальні на ньому професії</t>
  </si>
  <si>
    <t xml:space="preserve">3.1.Забезпечення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з метою реалізації проєктів, проведення заходів з питань молодіжної політики, в тому числі спрямованих на профорієнтацію підлітків та самозайнятість молоді, відповідно до Календарного плану реалізації проектів та проведення  заходів з питань молоді </t>
  </si>
  <si>
    <t>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t>
  </si>
  <si>
    <t>Середні витрати на один захід, тис. грн.</t>
  </si>
  <si>
    <t>Середні витрати на  одного учасника, тис. грн.</t>
  </si>
  <si>
    <t>Інші джерела</t>
  </si>
  <si>
    <t>Динаміка кількості проведених заходів, в порівнянні з попереднім періодом, %</t>
  </si>
  <si>
    <t xml:space="preserve"> Розділ 4. Національно-патріотичне виховання молоді</t>
  </si>
  <si>
    <t>4.1.Забезпечення національно-патріотичного виховання дітей та молоді міста Києва</t>
  </si>
  <si>
    <t>4.1.1. Створення умов для розвитку національно-патріотичного виховання дітей та молоді, спрямованого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</si>
  <si>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Департамент  молоді та спорту, районні в місті Києві державні адміністрації   </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</si>
  <si>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</si>
  <si>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</si>
  <si>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</si>
  <si>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</si>
  <si>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</si>
  <si>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</si>
  <si>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Динаміка оновлення матеріально-технічної бази порівняно з попереднім періодом, %</t>
  </si>
  <si>
    <t>5.1.2. Проведення капітального ремонту будівель закладів молодіжної політики</t>
  </si>
  <si>
    <t xml:space="preserve">Департамент молоді та спорту, районні в місті Києві державні адміністрації </t>
  </si>
  <si>
    <t>Кількість підліткових клубів, од.</t>
  </si>
  <si>
    <t>Середня вартість капітального ремонту одного підліткового клубу, тис. грн.</t>
  </si>
  <si>
    <t>Динаміка забезпечення капітальним ремонтом закладів молодіжної політики, в порівнянні з попереднім роком, %</t>
  </si>
  <si>
    <t>Підпрограма 2</t>
  </si>
  <si>
    <t>Розділ 1. Забезпечення ефективного функціонування галузі фізичної культури та спорту міста Києва</t>
  </si>
  <si>
    <t>1.1. Забезпечення ефективноо функціонування сфери фізичної культури та спорту міста Києва</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</si>
  <si>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участь членів збірних команд міста Києва та їх тренерів в міжнародних спортивних змаганнях (проїзд, добові).                                                                
</t>
  </si>
  <si>
    <t xml:space="preserve">Департамент  молоді та спорту, районні в місті Києві державні адміністрації, громадські організації фізкультурно-спортивної спрямованості  міста Києва </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</si>
  <si>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</si>
  <si>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</si>
  <si>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Обсяг витрат на  участь  членів збірної команди міста  в міжнародних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</si>
  <si>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</si>
  <si>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</si>
  <si>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Кількість учасників, які беруть участь в міжнародних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</si>
  <si>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</si>
  <si>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</si>
  <si>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забезпечення участі одного учасника в міжнародних змаганнях, тис. грн.</t>
  </si>
  <si>
    <t>Частка кількості здобутих нагород на всеукраїнських змаганнях,  від загальної кількості учасників, %</t>
  </si>
  <si>
    <t>Частка кількості здобутих нагород на міжнародних змаганнях, від загальної кількості учасників, %</t>
  </si>
  <si>
    <t>1.1.2. Проведення та участь у традиційних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</si>
  <si>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Департамент молоді та спорту, районні в місті Києві державні адміністрації</t>
  </si>
  <si>
    <t>Обсяг витрат на спортивні заходи тис. грн.</t>
  </si>
  <si>
    <t>Кількість спортивних заходів та змагань, од.</t>
  </si>
  <si>
    <t>Кількість учасників спортивних заходів, од.</t>
  </si>
  <si>
    <t>Середні витрати на одного учасника, тис. грн.</t>
  </si>
  <si>
    <t>Динаміка кількості зайняти призових місць, порівняно з минулим роком, %</t>
  </si>
  <si>
    <t xml:space="preserve">1.1.3. Сприяння функціонуванню  дитячо-юнацьких спортивних шкіл комунальної власності територіальної громади м. Києва: проведення чемпіонатів дитячо-юнацьких спортивних шкіл, відрядження вихованців дитячо-юнацьких спортивних шкіл та їх тренерів для участі в чемпіонатах України та Кубках України, інших Всеукраїнських спортивних змаганнях, міжнародних спортивних змаганнях (проїзд, добові) 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початкої підготовки); вжиття заходів щодо збільшення власних надходжень.
</t>
  </si>
  <si>
    <t>Департамент молоді та спорту,  районні в місті Києві державні адміністрації</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</si>
  <si>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</si>
  <si>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</si>
  <si>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Середньорічна кількість вихованців комунальних дитячо-юнацьких спортивних шкіл, осіб</t>
  </si>
  <si>
    <t>Середні витрати на одного вихованця на  навчально-тренувальну та спортивну роботу, тис. грн.</t>
  </si>
  <si>
    <t>Динаміка кількості вихованців комунальних дитячо-юнацьких спортивних шкіл, порівняно з минулим роком, %,</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</si>
  <si>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</si>
  <si>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 xml:space="preserve">Департамент  молоді та спорту,  громадські організації фізкультурно-спортивної спрямованості  міста Києва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</si>
  <si>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</si>
  <si>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</si>
  <si>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Середньорічна кількість вихованців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</si>
  <si>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</si>
  <si>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Динаміка кількості вихованців дитячо-юнацьких спортивних шкіл приватної форми власності, яким надається фінансова підтримка з бюджету, порівняно з минулим роком, %,</t>
  </si>
  <si>
    <t xml:space="preserve">1.1.5. Сприяння функціонуванню  шкіл вищої спортивної майстерності з пріоритетних видів спорту, в тому числі відрядження спортсменів та тренерів шкіл вищої спортивної майстерності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шкіл вищої спортивної майстерності; вжиття заходів щодо збільшення власних надходжень.
</t>
  </si>
  <si>
    <t xml:space="preserve">Департамент  молоді та спорту </t>
  </si>
  <si>
    <t>Кількість шкіл вищої спортивної майстерності, од</t>
  </si>
  <si>
    <t>Обсяг витрат на навчально-тренувальну та спортивну роботу учасників ШВСМ , тис. грн.</t>
  </si>
  <si>
    <t>Середньорічна кількість спортсменів ШВСМ, осіб</t>
  </si>
  <si>
    <t>Кількість учасників спортивних заходів та змагань,  осіб</t>
  </si>
  <si>
    <t>Середні витрати на одного спортсмена на навчально-тренувальну та спортивну роботу, тис. грн.</t>
  </si>
  <si>
    <t>Динаміка підготовлених у ШВСМ майстрів спорту України/кандидатів у майстри спорту України/майстрів спорту міжнародного класу/членів збірних команд України/кандидатів до складу збірних команд України, порівняно до попереднього року, %;</t>
  </si>
  <si>
    <t xml:space="preserve">1.1.6. Сприяння функціонуванню Київського міського центру з фізичної культури і спорту інвалідів «Інваспорт» з метою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</si>
  <si>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Департамент  молоді та спорту, Київський міський центр з фізичної культури і спорту інвалідів «Інваспорт»</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</si>
  <si>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</si>
  <si>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</si>
  <si>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Кількість учасників змагань та заходів зі спорту для осіб з інвалідністю, осіб;</t>
  </si>
  <si>
    <t>Середні витрати на одного учасника  змагань та заходів зі спорту для осіб з інвалідністю, тис. грн.</t>
  </si>
  <si>
    <t>Динаміка кількості  учасників змагань та заходів зі спорту для осіб з інвалідністю,  порівняно з минулим роком, %</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</si>
  <si>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</si>
  <si>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Департамент молоді та спорту</t>
  </si>
  <si>
    <t>Обсяг витрат на функціонування штатної спортивної команди резервного спорту міста  Києва, тис.грн;</t>
  </si>
  <si>
    <t>Кількість спортсменів-інструкторів штатної спортивної команди міста Києва, осіб</t>
  </si>
  <si>
    <t>Середні витрати на одного спортсмена - інструктора, тис.грн.</t>
  </si>
  <si>
    <t>Рівень забезпечення штатної спортивної команди резервного спорту, %.</t>
  </si>
  <si>
    <t>Обсяг видатків на виплату стипендій та винагород, тис.грн.;</t>
  </si>
  <si>
    <t>Кількість стипендіатів та призерів, од.</t>
  </si>
  <si>
    <t>Середній розмір стипендії та винагороди, тис. грн.</t>
  </si>
  <si>
    <t xml:space="preserve">Динміка кількості зайнятих призових місць спортсменів,%. </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</si>
  <si>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17/7590 
</t>
  </si>
  <si>
    <t xml:space="preserve">Департамент  молоді та спорту,   громадські організації фізкультурно-спортивної спрямованості міста Києва </t>
  </si>
  <si>
    <t>Обсяг витрат , тис.грн;</t>
  </si>
  <si>
    <t>Кількість громадських організацій, осіб</t>
  </si>
  <si>
    <t>Середні витрати на одну громадську організацію, тис. грн.</t>
  </si>
  <si>
    <t>Динаміка кількості проведених спортвних заходів та змагань з відповідних видів спорту громадськими організаціями, порівняно з минулим роком, %.</t>
  </si>
  <si>
    <t xml:space="preserve">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t>
  </si>
  <si>
    <t>Кількість баз даних, що розробляються та супроводжуються, од.</t>
  </si>
  <si>
    <t>Середня вартість на розроблення та супровід бази даних, тис. грн.</t>
  </si>
  <si>
    <t>Рівень виконаних робіт, %</t>
  </si>
  <si>
    <t xml:space="preserve">1.1.11. Забезпечення функціонування та розвитку спортивних споруд комунальної власності територіальної громади міста Києва. </t>
  </si>
  <si>
    <t>Департамент  молоді та спорту,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КП "Київський Іподром", комунальне підприємство "Спортивний комплекс "Старт".</t>
  </si>
  <si>
    <t>Обсяг витрат , тис. грн.</t>
  </si>
  <si>
    <t>Кількість відвідувачів комунальних спортивних споруд, осіб.</t>
  </si>
  <si>
    <t>Середній розмір витрат на одного відвідувача, тис. грн.</t>
  </si>
  <si>
    <t>Динаміка відвідувачів комунальних спортивних споруд, в порівняннні з попереднім роком, %</t>
  </si>
  <si>
    <t>1.1.12. Розробка коцепції діяльності та розвитку КП "Київський Іподром", Центру навчання плаванню в Деснянському районі та центрів фізичного здоров'янаселення "Спорт для всіх", з врахуванням збільшення власних надходжень.</t>
  </si>
  <si>
    <t>Кількість концепцій, од.</t>
  </si>
  <si>
    <t>Середні витрати на розроблення однієї концепції, тис. грн.</t>
  </si>
  <si>
    <t>Рівень готовності розробки, %</t>
  </si>
  <si>
    <t xml:space="preserve">1.1.13. Забезпечення розвитку та діяльності  центрів фізичного здоров’я населення «Спорт для всіх». </t>
  </si>
  <si>
    <t>Департамент  молоді та спорту, районні в місті Києві державні адміністрації</t>
  </si>
  <si>
    <t>Кількість центрів "Спорт для всіх"</t>
  </si>
  <si>
    <t>Кількість відвідувачів центрів "Спорт для всіх", осіб.</t>
  </si>
  <si>
    <t xml:space="preserve">Середні витрати на одного  відвідувача центрів "Спорт для всіх", тис. грн. </t>
  </si>
  <si>
    <t>Динаміка кількості відвідувачів центрів "Спорт для всіх", порівняно з попереднім роком, %</t>
  </si>
  <si>
    <t>1.1.14. Проведення моніторингу  спортивних споруд  закладів загальної середньої освіти для проведення навчально-тренувального процесу дитячо-юнацьких спортивних шкіл з метою вжиття в установленому порядку заходів щодо ефективного використання  спортивних залів та майданчиків закладів загальної середньої освіти для тренувань дитячо-юнацьких спортивних шкіл у вільний від занять час на погоджених умовах.</t>
  </si>
  <si>
    <t>Департамент  молоді та спорту, районні в місті  Києві державні адміністрації</t>
  </si>
  <si>
    <t>Кількість закладів загальної середньої освіти, які мають споруди для проведення навчально-тренувального процесу, од.</t>
  </si>
  <si>
    <t>Кількість закладів загальної середньої освіти, з якими укладено договори на використання спортивних споруд, од.</t>
  </si>
  <si>
    <t>1.2. Впровадження гендерної рівності між дівчатами та хлопцями - вихованцями дитячо-юнацьких спортивних шкіл в обраному виді спорту</t>
  </si>
  <si>
    <t>1.2.1. Проведення досліджень щодо гендерної складової серед вихованців  дитячо-юнацьких спортивних шкіл   в обраному виді спорту шляхом: 
   здійснення моніторингу охоплення послугами у сфері фізичної культури та спорту дівчат та хлопців – вихованців дитячо-юнацьких спортивних шкіл до загальної кількості учнів загальноосвітніх  навчальних закладів освіти; 
   ведення електронного реєстру дівчат та хлопців - вихованців дитячо-юнацьких спортивних шкіл;
   виявлення спеціфічних спортивно-фізкультурних потреб дівчат та хлопців щодо відкриття нових дитячо-юнацьких спортивних шкіл, пріоритетних відділень з певних видів спорту, тощо з метою впровадження гендерної рівності між дівчатами та хлопцями - вихованцями дитячо-юнацькихспортивних шкіл в обраному виді спорту.</t>
  </si>
  <si>
    <t>Кількість вихованців ДЮСШ, осіб</t>
  </si>
  <si>
    <t>з них дівчата</t>
  </si>
  <si>
    <t>Кількість тренерів, осіб</t>
  </si>
  <si>
    <t>Рівень виконання досліджень,  %</t>
  </si>
  <si>
    <t>Розділ 2. Залучення всіх верств населення до занять фізичною культурою та спортом</t>
  </si>
  <si>
    <t>2.1. Популяризація спорту серед громадян</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</si>
  <si>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</si>
  <si>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</si>
  <si>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</si>
  <si>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</si>
  <si>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</si>
  <si>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Динаміка кількості учасників заходів, в порівняннні з попереднім роком, %</t>
  </si>
  <si>
    <t xml:space="preserve">2.1.2. Просування соціальної відповідальності бізнесу, органів влади та громадських організацій щодо фізкультурно-оздоровчої діяльності  шляхом:
   проведення міських галузевих, відомчих  змагань та спартакіади серед державних службовців, посадових осіб місцевого самоврядування та участь  збірних команд з видів  спорту у державних, міських, галузевих, відомчих та інших змаганнях з різних видів спорту, відповідно до Календарного плану спортивних змагань, масових заходів та навчально-тренувальних зборів міста Києва; 
   проведення у закладах загальної середньої освіти системи одноступеневих та багатоступеневих спортивно-масових змагань з різних видів спорту;
   проведення професійних та аматорських спортивних заходів;                                                                                                                                                                                                                                           
   покращення матеріально-технічної бази   для забезпечення проведення змагань та навчально-тренувальних зборів на безоплатній основі для вихованців дитячо-юнацьких спортивних шкіл комунальної форми власності.
</t>
  </si>
  <si>
    <t>Департамент молоді та спорту, районні в місті Києві державні адміністрації, Київська міська організація  Фізкультурно-спортивне товариство "Спартак", Громадська організація "Київська міська організація фізкультурно-спортивного товариства "Динамо" України, Громадська організація "Київське міське фізкультурно-спортивне товариство "Україна", Громадська організація "Київське міське відділення Національного олімпійського комітету України",  громадські організації фізкультурно-спортивної спрямованості міста  Києва</t>
  </si>
  <si>
    <t>Кількість фізкультурно - масових заходів, що будуть проведені од.</t>
  </si>
  <si>
    <t>Кількість учасників фізкультурно - масових заходів, осіб</t>
  </si>
  <si>
    <t>Середні витрати на проведення одного фізкультурно-масового заходу, тис. грн.</t>
  </si>
  <si>
    <t>Середні витрати на одного учасника фізкультурно-масового заходу, тис. грн.</t>
  </si>
  <si>
    <t xml:space="preserve">2.1.3 Створення активної та здорової столиці шляхом проведення, в тому числі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</si>
  <si>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 xml:space="preserve">Департамент молоді та спорту, районні в місті Києві державні адміністрації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</si>
  <si>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</si>
  <si>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</si>
  <si>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</si>
  <si>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</si>
  <si>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t>
  </si>
  <si>
    <t>Обсяг видактів, тис.грн.</t>
  </si>
  <si>
    <t xml:space="preserve">2. Показник продукту: </t>
  </si>
  <si>
    <t>Кількість закладів, од.</t>
  </si>
  <si>
    <t xml:space="preserve">3. Показник ефективності: </t>
  </si>
  <si>
    <t>Динаміка проведених капітальних ремонтів закладів фізичної культури, в порівнянні з попереднім роком,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</si>
  <si>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</si>
  <si>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</si>
  <si>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</si>
  <si>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t>
  </si>
  <si>
    <t>Департамент молоді та спорту,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</si>
  <si>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Кількість об'єктів, од.</t>
  </si>
  <si>
    <t>Кількість відвідувачів та спортсменів, осіб</t>
  </si>
  <si>
    <t>Середня вартість реконструкції або будівництва однієї спортивної споруди, тис. грн.</t>
  </si>
  <si>
    <t>Рівень виконання робіт з реконструкції та будівництва, %</t>
  </si>
  <si>
    <t>Підпрограма 3</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</si>
  <si>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</si>
  <si>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</si>
  <si>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</si>
  <si>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r>
      <t>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t>
    </r>
    <r>
      <rPr>
        <strike/>
        <sz val="10"/>
        <rFont val="Times New Roman"/>
        <family val="1"/>
        <charset val="204"/>
      </rPr>
      <t xml:space="preserve">
</t>
    </r>
    <r>
      <rPr>
        <sz val="10"/>
        <rFont val="Times New Roman"/>
        <family val="1"/>
        <charset val="204"/>
      </rPr>
      <t xml:space="preserve">   </t>
    </r>
  </si>
  <si>
    <t xml:space="preserve">Департамент молоді та спорту,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</si>
  <si>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Обсяг видатків на заходи з оздоровлення та відпочинку дітей, тис. грн</t>
  </si>
  <si>
    <t>В тому числі  на заходи з оздоровлення та відпочинку за рахунок коштів бюджету міста Києва, тис. грн</t>
  </si>
  <si>
    <t>Кількість дітей, яким надано послуги з оздоровлення та відпочинку, осіб</t>
  </si>
  <si>
    <t>з них дівчата, осіб</t>
  </si>
  <si>
    <t>Середні витрати на оздоровлення та відпочинок однієї дитини, тис. грн</t>
  </si>
  <si>
    <t>В тому числі на оздоровлення за рахунок коштів бюджету міста Києва, тис. грн</t>
  </si>
  <si>
    <t>Динаміка кількості дітей, охоплених заходами з оздоровлення та відпочинку, порівняно з минулим роком, %</t>
  </si>
  <si>
    <t>в т.ч. дівчаток,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</si>
  <si>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
</t>
  </si>
  <si>
    <t>Департамент молоді та спорту,
Київський міський центр з фізичної культури і спорту інвалідів "Інваспорт"</t>
  </si>
  <si>
    <t>з них дівчата, %</t>
  </si>
  <si>
    <r>
      <t>1.1.3.  Забезпечення оздоровлення та відпочинку, в першу чергу дітей,  які потребують особливої  соціальної уваги та підтримки,</t>
    </r>
    <r>
      <rPr>
        <sz val="10"/>
        <color indexed="10"/>
        <rFont val="Times New Roman"/>
        <family val="1"/>
        <charset val="204"/>
      </rPr>
      <t xml:space="preserve"> </t>
    </r>
    <r>
      <rPr>
        <sz val="10"/>
        <rFont val="Times New Roman"/>
        <family val="1"/>
        <charset val="204"/>
      </rPr>
      <t xml:space="preserve">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r>
  </si>
  <si>
    <t xml:space="preserve">Служба у справах дітей та сім'ї, Київський міський центр соціальних служб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</si>
  <si>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</si>
  <si>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Служба у справах дітей та сім'ї </t>
  </si>
  <si>
    <t>Обсяг видатків на заходи з оздоровлення дітей, тис. грн</t>
  </si>
  <si>
    <t>Кількість дітей, яким надано послуги з оздоровлення, осіб</t>
  </si>
  <si>
    <t>Середні витрати на оздоровлення однієї дитини, тис. грн</t>
  </si>
  <si>
    <t>Рівень охоплених дітей  заходами з оздоровлення,  %</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</si>
  <si>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</si>
  <si>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</si>
  <si>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</si>
  <si>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 xml:space="preserve">Департамент молоді та спорту,
Департамент освіти і науки,
Служба у справах дітей та сім'ї,
Київський міський центр соціальних служб, 
Київський міський центр з фізичної культури і спорту інвалідів "Інваспорт"
Районні в місті Києві державні адміністрації
</t>
  </si>
  <si>
    <t>Кількість електронних реєстрів, що потребують удосконалення та обслуговування, од.</t>
  </si>
  <si>
    <t>Середня вартість розробки та супроводження електронного реєстру, тис. грн.</t>
  </si>
  <si>
    <t>Розділ 3. Підтримка дитячих закладів оздоровлення та відпочинку</t>
  </si>
  <si>
    <t xml:space="preserve">3.1.1. Забезпечення оздоровлення та відпочинку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</si>
  <si>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Департамент молоді та спорту, позаміський дитячий заклад оздоровлення та відпочинку "Зміна",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 Києва</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</si>
  <si>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</si>
  <si>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</si>
  <si>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</si>
  <si>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</si>
  <si>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</si>
  <si>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</si>
  <si>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</si>
  <si>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</si>
  <si>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 xml:space="preserve">4.1.1. Вдосконалення матеріально-технічної бази Позаміського диятчого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шляхом надання фінансової підтримки. 
</t>
  </si>
  <si>
    <t>Обсяг видатків на придбання обладнання і предметів довгострокового використання, тис.грн.</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</si>
  <si>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шляхом надання фінансової підтримки.
</t>
    </r>
    <r>
      <rPr>
        <sz val="10"/>
        <color indexed="17"/>
        <rFont val="Times New Roman"/>
        <family val="1"/>
        <charset val="204"/>
      </rPr>
      <t/>
    </r>
  </si>
  <si>
    <t xml:space="preserve">Департамент молоді та спорту, 
позаміський дитячий заклад оздоровлення та відпочинку "Зміна"
</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</si>
  <si>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</si>
  <si>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</si>
  <si>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</si>
  <si>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</si>
  <si>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 xml:space="preserve">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</si>
  <si>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 xml:space="preserve">4.1.4. Реконструкція технічних приміщень позаміського дитячого закладу оздоровлення та відпочинку "Зміна" (Київська область, Бородянський район, с. Пилиповичі) з пристосуванням до сучасних вимог під спортивні зали. </t>
  </si>
  <si>
    <t>Департамент молоді та спорту, позаміський дитячий заклад оздоровлення та відпочинку "Зміна"</t>
  </si>
  <si>
    <t>Обсяг фінансових ресурсів на реконструкцію дитячих закладів оздоровлення та відпочинку, тис.грн.</t>
  </si>
  <si>
    <t>Кількість відвідувачів, од.</t>
  </si>
  <si>
    <t>Середні витрати на реконструкцію одного закладу, тис. грн</t>
  </si>
  <si>
    <t>Всього за розділом 4:</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</si>
  <si>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видатним спортсменам міста Києва, відповідно до окремих
</t>
  </si>
  <si>
    <t>розпоряджень виконавчого органу Київської міської рад  (Київської міської державної адміністрації)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t>
  </si>
  <si>
    <t xml:space="preserve">Середня вартість капітального ремонту закладів фізичної культури, тис. грн                                                                                                                                                                                                                                                                                                                                                                                                                                                                                                                                                                               </t>
  </si>
  <si>
    <t>Інформація про виконання  комплексної міської цільової програми "Молодь та спорт столиці" на 2022 - 2024 роки</t>
  </si>
  <si>
    <t>(найменування програми, дата і номер рішення Київської міської ради про її затвердження)</t>
  </si>
  <si>
    <t>2.</t>
  </si>
  <si>
    <t>найменування співвиконавця програми</t>
  </si>
  <si>
    <t>Бюджет міста Києва</t>
  </si>
  <si>
    <t>Всього за напрямом:</t>
  </si>
  <si>
    <t>Усього за розділом 1:</t>
  </si>
  <si>
    <t>Усього за розділом 3:</t>
  </si>
  <si>
    <t>Інші джерела:</t>
  </si>
  <si>
    <t>Усього за розділом 4:</t>
  </si>
  <si>
    <t>Фактичні обсяги фінансування за звітній період (касові видатки), тис. грн</t>
  </si>
  <si>
    <t>Усього:</t>
  </si>
  <si>
    <t>у тому числі за джерелами:</t>
  </si>
  <si>
    <t>Бюджет м. Києва</t>
  </si>
  <si>
    <t>Інформація про виконання заходу (виконано/невиконано/виконано частково)</t>
  </si>
  <si>
    <t>Причини не виконання заходу</t>
  </si>
  <si>
    <t>Всього за розділом 1:</t>
  </si>
  <si>
    <t>Всього за розділом 2:</t>
  </si>
  <si>
    <t>Всього за розділом 5:</t>
  </si>
  <si>
    <t>Усього за напрямом:</t>
  </si>
  <si>
    <t>Усього за програмою:</t>
  </si>
  <si>
    <t>План</t>
  </si>
  <si>
    <t>Факт</t>
  </si>
  <si>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</si>
  <si>
    <t xml:space="preserve">1. Комплексна міська цільова програма "Молодь та спорт столиці" на 2022 - 2024 року, затверджена рішенням Київської міської ради від 16.12.2021 № 4034/4075 </t>
  </si>
  <si>
    <t>за січень - березень 2023 рокку</t>
  </si>
  <si>
    <t>Обсяги фінансування передбачені МКЦП на 2023 рік</t>
  </si>
  <si>
    <t>Обсяги фінансування передбачені в бюджеті м. Києва на 2023 рік, тис. грн</t>
  </si>
  <si>
    <t>не виконано</t>
  </si>
  <si>
    <t>Виконання заходу здійснюється протягом року в межах передбачених бюджетних призначень</t>
  </si>
  <si>
    <t>виконано частково</t>
  </si>
  <si>
    <t>Захід виконується протягом року в межах передбачених бюджених призначень на поточний рік</t>
  </si>
  <si>
    <t>х</t>
  </si>
  <si>
    <t>Виконання заходу здійснюється в межах передбачених бюджетних призначень з  ІІІ кварталу</t>
  </si>
  <si>
    <t>Не передбачено бюджетні призначення</t>
  </si>
  <si>
    <t>загальний фонд</t>
  </si>
  <si>
    <t>спеціальний фонд</t>
  </si>
  <si>
    <t>виконано</t>
  </si>
  <si>
    <t>захід виконується у другому півріччі</t>
  </si>
  <si>
    <t>захід виконується протягмом року і межах передбачених бюджетних призначень</t>
  </si>
  <si>
    <t>не виконанно</t>
  </si>
  <si>
    <t>За результатами засідання конкурсної комісії кошти розподілені між громадськими організаціями фізкультурно-спортивної спрямованості  з квітня місяця 2023 року.</t>
  </si>
  <si>
    <t>3.Аналіз виконання програми за видатками в цілому:</t>
  </si>
  <si>
    <t>Заплановані бюджетні асигнування на 2022 рік з урахуванням змін</t>
  </si>
  <si>
    <t>Проведені видатки за звітній період</t>
  </si>
  <si>
    <t>Відхилення</t>
  </si>
  <si>
    <t>усього</t>
  </si>
  <si>
    <t>Захід виконується протягом року в межах передбачених бюджених призначень та календарного плану молодіжних заходів</t>
  </si>
  <si>
    <t>Захід виконується протягом року в межах передбачених бюджених призначень та календарного плану спортивних заходів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</si>
</sst>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_ ;[Red]\-#,##0.00\ "/>
  </numFmts>
  <fonts count="27" x14ac:knownFonts="1">
    <font>
      <sz val="11"/>
      <color theme="1"/>
      <name val="Calibri"/>
      <family val="2"/>
      <scheme val="minor"/>
    </font>
    <font>
      <sz val="10"/>
      <name val="Times New Roman"/>
      <family val="1"/>
      <charset val="204"/>
    </font>
    <font>
      <b/>
      <sz val="14"/>
      <name val="Times New Roman"/>
      <family val="1"/>
      <charset val="204"/>
    </font>
    <font>
      <sz val="12"/>
      <name val="Arial"/>
      <family val="2"/>
      <charset val="204"/>
    </font>
    <font>
      <b/>
      <sz val="10"/>
      <name val="Times New Roman"/>
      <family val="1"/>
      <charset val="204"/>
    </font>
    <font>
      <sz val="10"/>
      <color indexed="8"/>
      <name val="Times New Roman"/>
      <family val="1"/>
      <charset val="204"/>
    </font>
    <font>
      <sz val="10"/>
      <name val="Arial"/>
      <family val="2"/>
      <charset val="204"/>
    </font>
    <font>
      <sz val="10"/>
      <color indexed="10"/>
      <name val="Times New Roman"/>
      <family val="1"/>
      <charset val="204"/>
    </font>
    <font>
      <b/>
      <sz val="10"/>
      <color indexed="8"/>
      <name val="Times New Roman"/>
      <family val="1"/>
      <charset val="204"/>
    </font>
    <font>
      <sz val="10"/>
      <color indexed="62"/>
      <name val="Times New Roman"/>
      <family val="1"/>
      <charset val="204"/>
    </font>
    <font>
      <sz val="11"/>
      <color indexed="8"/>
      <name val="Calibri"/>
      <family val="2"/>
      <charset val="204"/>
    </font>
    <font>
      <b/>
      <sz val="12"/>
      <name val="Times New Roman"/>
      <family val="1"/>
      <charset val="204"/>
    </font>
    <font>
      <sz val="9"/>
      <color indexed="8"/>
      <name val="Calibri"/>
      <family val="2"/>
      <charset val="204"/>
    </font>
    <font>
      <sz val="10"/>
      <color indexed="17"/>
      <name val="Times New Roman"/>
      <family val="1"/>
      <charset val="204"/>
    </font>
    <font>
      <sz val="9"/>
      <name val="Times New Roman"/>
      <family val="1"/>
      <charset val="204"/>
    </font>
    <font>
      <strike/>
      <sz val="10"/>
      <name val="Times New Roman"/>
      <family val="1"/>
      <charset val="204"/>
    </font>
    <font>
      <sz val="9.5"/>
      <name val="Times New Roman"/>
      <family val="1"/>
      <charset val="204"/>
    </font>
    <font>
      <sz val="12"/>
      <name val="Times New Roman"/>
      <family val="1"/>
      <charset val="204"/>
    </font>
    <font>
      <b/>
      <sz val="14"/>
      <color theme="1"/>
      <name val="Times New Roman"/>
      <family val="1"/>
      <charset val="204"/>
    </font>
    <font>
      <i/>
      <sz val="12"/>
      <name val="Times New Roman"/>
      <family val="1"/>
      <charset val="204"/>
    </font>
    <font>
      <sz val="11"/>
      <color theme="1"/>
      <name val="Times New Roman"/>
      <family val="1"/>
      <charset val="204"/>
    </font>
    <font>
      <i/>
      <sz val="10"/>
      <name val="Times New Roman"/>
      <family val="1"/>
      <charset val="204"/>
    </font>
    <font>
      <sz val="10"/>
      <color rgb="FFFF0000"/>
      <name val="Times New Roman"/>
      <family val="1"/>
      <charset val="204"/>
    </font>
    <font>
      <i/>
      <sz val="9"/>
      <name val="Times New Roman"/>
      <family val="1"/>
      <charset val="204"/>
    </font>
    <font>
      <i/>
      <sz val="10"/>
      <color rgb="FFFF0000"/>
      <name val="Times New Roman"/>
      <family val="1"/>
      <charset val="204"/>
    </font>
    <font>
      <i/>
      <sz val="9.5"/>
      <name val="Times New Roman"/>
      <family val="1"/>
      <charset val="204"/>
    </font>
    <font>
      <sz val="14"/>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0" fillId="0" borderId="0"/>
  </cellStyleXfs>
  <cellXfs count="605">
    <xf numFmtId="0" fontId="0" fillId="0" borderId="0" xfId="0"/>
    <xf numFmtId="0" fontId="0" fillId="2" borderId="0" xfId="0" applyFill="1"/>
    <xf numFmtId="0" fontId="3" fillId="2" borderId="0" xfId="0" applyFont="1" applyFill="1"/>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5" fillId="2" borderId="1" xfId="0" applyNumberFormat="1" applyFont="1" applyFill="1" applyBorder="1" applyAlignment="1">
      <alignment horizontal="justify" vertical="center" wrapText="1"/>
    </xf>
    <xf numFmtId="165" fontId="1" fillId="2" borderId="6"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2" borderId="12" xfId="0" applyFont="1" applyFill="1" applyBorder="1"/>
    <xf numFmtId="164" fontId="4" fillId="2" borderId="1" xfId="0" applyNumberFormat="1" applyFont="1" applyFill="1" applyBorder="1" applyAlignment="1">
      <alignment horizontal="justify" vertical="center" wrapText="1"/>
    </xf>
    <xf numFmtId="1" fontId="1" fillId="2" borderId="6" xfId="0" applyNumberFormat="1" applyFont="1" applyFill="1" applyBorder="1" applyAlignment="1">
      <alignment horizontal="center" vertical="center" wrapText="1"/>
    </xf>
    <xf numFmtId="3" fontId="1" fillId="2" borderId="6"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justify" vertical="center" wrapText="1"/>
    </xf>
    <xf numFmtId="4" fontId="1" fillId="2" borderId="6" xfId="0" applyNumberFormat="1" applyFont="1" applyFill="1" applyBorder="1" applyAlignment="1">
      <alignment horizontal="center" vertical="center" wrapText="1"/>
    </xf>
    <xf numFmtId="165" fontId="5" fillId="2" borderId="6"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top" wrapText="1"/>
    </xf>
    <xf numFmtId="164" fontId="1" fillId="2" borderId="10" xfId="0" applyNumberFormat="1" applyFont="1" applyFill="1" applyBorder="1" applyAlignment="1">
      <alignment horizontal="justify" vertical="center" wrapText="1"/>
    </xf>
    <xf numFmtId="0" fontId="1" fillId="2" borderId="8" xfId="0" applyFont="1" applyFill="1" applyBorder="1" applyAlignment="1">
      <alignment horizontal="center" vertical="top" wrapText="1"/>
    </xf>
    <xf numFmtId="0" fontId="1" fillId="2" borderId="12" xfId="0" applyFont="1" applyFill="1" applyBorder="1" applyAlignment="1">
      <alignment vertical="top" wrapText="1"/>
    </xf>
    <xf numFmtId="0" fontId="1" fillId="2" borderId="14" xfId="0" applyFont="1" applyFill="1" applyBorder="1" applyAlignment="1">
      <alignment vertical="top" wrapText="1"/>
    </xf>
    <xf numFmtId="1" fontId="5" fillId="2" borderId="6" xfId="0" applyNumberFormat="1" applyFont="1" applyFill="1" applyBorder="1" applyAlignment="1">
      <alignment horizontal="center" vertical="center" wrapText="1"/>
    </xf>
    <xf numFmtId="3" fontId="5" fillId="2" borderId="6"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4" fontId="1" fillId="2" borderId="13" xfId="0" applyNumberFormat="1" applyFont="1" applyFill="1" applyBorder="1" applyAlignment="1">
      <alignment horizontal="center" vertical="center" wrapText="1"/>
    </xf>
    <xf numFmtId="0" fontId="1" fillId="2" borderId="13" xfId="0" applyFont="1" applyFill="1" applyBorder="1" applyAlignment="1">
      <alignment vertical="top" wrapText="1"/>
    </xf>
    <xf numFmtId="165" fontId="5" fillId="2" borderId="3" xfId="0" applyNumberFormat="1" applyFont="1" applyFill="1" applyBorder="1" applyAlignment="1">
      <alignment horizontal="center" vertical="center" wrapText="1"/>
    </xf>
    <xf numFmtId="0" fontId="1" fillId="2" borderId="0" xfId="0" applyFont="1" applyFill="1" applyBorder="1" applyAlignment="1">
      <alignment vertical="top" wrapText="1"/>
    </xf>
    <xf numFmtId="164" fontId="5" fillId="2" borderId="6" xfId="0" applyNumberFormat="1" applyFont="1" applyFill="1" applyBorder="1" applyAlignment="1">
      <alignment horizontal="justify" vertical="center" wrapText="1"/>
    </xf>
    <xf numFmtId="165" fontId="5" fillId="2" borderId="13" xfId="0" applyNumberFormat="1" applyFont="1" applyFill="1" applyBorder="1" applyAlignment="1">
      <alignment horizontal="center" vertical="center" wrapText="1"/>
    </xf>
    <xf numFmtId="164" fontId="4" fillId="2" borderId="6" xfId="0" applyNumberFormat="1"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7" fillId="2" borderId="13" xfId="0" applyFont="1" applyFill="1" applyBorder="1" applyAlignment="1">
      <alignment horizontal="justify" vertical="top" wrapText="1"/>
    </xf>
    <xf numFmtId="164" fontId="1" fillId="2" borderId="6" xfId="0" applyNumberFormat="1" applyFont="1" applyFill="1" applyBorder="1" applyAlignment="1">
      <alignment horizontal="justify" vertical="center" wrapText="1"/>
    </xf>
    <xf numFmtId="0" fontId="1" fillId="2" borderId="6" xfId="0" applyFont="1" applyFill="1" applyBorder="1" applyAlignment="1">
      <alignment horizontal="justify" vertical="center" wrapText="1"/>
    </xf>
    <xf numFmtId="0" fontId="5" fillId="2" borderId="0" xfId="1" applyFont="1" applyFill="1" applyAlignment="1">
      <alignment horizontal="left" vertical="top"/>
    </xf>
    <xf numFmtId="0" fontId="1" fillId="2" borderId="0" xfId="0" applyFont="1" applyFill="1" applyBorder="1" applyAlignment="1">
      <alignment horizontal="justify" vertical="top"/>
    </xf>
    <xf numFmtId="165" fontId="1" fillId="2" borderId="13" xfId="0" applyNumberFormat="1" applyFont="1" applyFill="1" applyBorder="1" applyAlignment="1">
      <alignment horizontal="center" vertical="center" wrapText="1"/>
    </xf>
    <xf numFmtId="165" fontId="1" fillId="2" borderId="12"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2" borderId="11" xfId="0" applyFont="1" applyFill="1" applyBorder="1" applyAlignment="1">
      <alignment horizontal="center" vertical="top"/>
    </xf>
    <xf numFmtId="4" fontId="1" fillId="2" borderId="5" xfId="1" applyNumberFormat="1" applyFont="1" applyFill="1" applyBorder="1" applyAlignment="1">
      <alignment horizontal="center" vertical="center" wrapText="1"/>
    </xf>
    <xf numFmtId="4" fontId="1" fillId="2" borderId="6" xfId="1" applyNumberFormat="1" applyFont="1" applyFill="1" applyBorder="1" applyAlignment="1">
      <alignment horizontal="center" vertical="center" wrapText="1"/>
    </xf>
    <xf numFmtId="4" fontId="5" fillId="2" borderId="8" xfId="1" applyNumberFormat="1" applyFont="1" applyFill="1" applyBorder="1" applyAlignment="1">
      <alignment horizontal="center" vertical="center" wrapText="1"/>
    </xf>
    <xf numFmtId="164" fontId="5" fillId="2" borderId="13" xfId="0" applyNumberFormat="1" applyFont="1" applyFill="1" applyBorder="1" applyAlignment="1">
      <alignment horizontal="center" vertical="center" wrapText="1"/>
    </xf>
    <xf numFmtId="0" fontId="12" fillId="2" borderId="0" xfId="1" applyFont="1" applyFill="1" applyAlignment="1">
      <alignment horizontal="left" vertical="top"/>
    </xf>
    <xf numFmtId="164" fontId="1" fillId="2" borderId="8" xfId="0" applyNumberFormat="1" applyFont="1" applyFill="1" applyBorder="1" applyAlignment="1">
      <alignment horizontal="justify" vertical="center" wrapText="1"/>
    </xf>
    <xf numFmtId="165" fontId="1" fillId="2" borderId="13" xfId="1" applyNumberFormat="1" applyFont="1" applyFill="1" applyBorder="1" applyAlignment="1">
      <alignment horizontal="center" vertical="center" wrapText="1"/>
    </xf>
    <xf numFmtId="165" fontId="1" fillId="2" borderId="3" xfId="1" applyNumberFormat="1" applyFont="1" applyFill="1" applyBorder="1" applyAlignment="1">
      <alignment horizontal="center" vertical="center" wrapText="1"/>
    </xf>
    <xf numFmtId="164" fontId="1" fillId="2" borderId="3" xfId="0" applyNumberFormat="1" applyFont="1" applyFill="1" applyBorder="1" applyAlignment="1">
      <alignment horizontal="justify" vertical="center" wrapText="1"/>
    </xf>
    <xf numFmtId="164" fontId="4" fillId="2" borderId="6" xfId="0" applyNumberFormat="1" applyFont="1" applyFill="1" applyBorder="1" applyAlignment="1">
      <alignment vertical="center" wrapText="1"/>
    </xf>
    <xf numFmtId="0" fontId="1" fillId="2" borderId="11" xfId="1" applyFont="1" applyFill="1" applyBorder="1" applyAlignment="1">
      <alignment vertical="top" wrapText="1"/>
    </xf>
    <xf numFmtId="0" fontId="1" fillId="2" borderId="13" xfId="1" applyFont="1" applyFill="1" applyBorder="1" applyAlignment="1">
      <alignment vertical="top" wrapText="1"/>
    </xf>
    <xf numFmtId="0" fontId="13" fillId="2" borderId="0" xfId="1" applyFont="1" applyFill="1" applyAlignment="1">
      <alignment horizontal="left" vertical="top"/>
    </xf>
    <xf numFmtId="164" fontId="1" fillId="2" borderId="13" xfId="0" applyNumberFormat="1" applyFont="1" applyFill="1" applyBorder="1" applyAlignment="1">
      <alignment horizontal="justify" vertical="center" wrapText="1"/>
    </xf>
    <xf numFmtId="0" fontId="1" fillId="2" borderId="7" xfId="1" applyFont="1" applyFill="1" applyBorder="1" applyAlignment="1">
      <alignment vertical="top" wrapText="1"/>
    </xf>
    <xf numFmtId="0" fontId="1" fillId="2" borderId="8" xfId="1" applyFont="1" applyFill="1" applyBorder="1" applyAlignment="1">
      <alignment horizontal="justify" vertical="center" wrapText="1"/>
    </xf>
    <xf numFmtId="165" fontId="1" fillId="2" borderId="8" xfId="1" applyNumberFormat="1" applyFont="1" applyFill="1" applyBorder="1" applyAlignment="1">
      <alignment horizontal="center" vertical="center" wrapText="1"/>
    </xf>
    <xf numFmtId="0" fontId="1" fillId="2" borderId="6" xfId="1" applyFont="1" applyFill="1" applyBorder="1" applyAlignment="1">
      <alignment horizontal="justify" vertical="center" wrapText="1"/>
    </xf>
    <xf numFmtId="165" fontId="1" fillId="2" borderId="6" xfId="1" applyNumberFormat="1" applyFont="1" applyFill="1" applyBorder="1" applyAlignment="1">
      <alignment horizontal="center" vertical="center" wrapText="1"/>
    </xf>
    <xf numFmtId="165" fontId="1" fillId="2" borderId="1" xfId="1" applyNumberFormat="1" applyFont="1" applyFill="1" applyBorder="1" applyAlignment="1">
      <alignment horizontal="center" vertical="center" wrapText="1"/>
    </xf>
    <xf numFmtId="3" fontId="1" fillId="2" borderId="8" xfId="1" applyNumberFormat="1" applyFont="1" applyFill="1" applyBorder="1" applyAlignment="1">
      <alignment horizontal="center" vertical="center" wrapText="1"/>
    </xf>
    <xf numFmtId="3" fontId="1" fillId="2" borderId="14"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3" fontId="1" fillId="2" borderId="13" xfId="1" applyNumberFormat="1" applyFont="1" applyFill="1" applyBorder="1" applyAlignment="1">
      <alignment horizontal="center" vertical="center" wrapText="1"/>
    </xf>
    <xf numFmtId="0" fontId="1" fillId="2" borderId="13" xfId="1" applyFont="1" applyFill="1" applyBorder="1" applyAlignment="1">
      <alignment horizontal="justify" vertical="center" wrapText="1"/>
    </xf>
    <xf numFmtId="0" fontId="14" fillId="2" borderId="5" xfId="1" applyFont="1" applyFill="1" applyBorder="1" applyAlignment="1">
      <alignment vertical="top"/>
    </xf>
    <xf numFmtId="165" fontId="1" fillId="2" borderId="8" xfId="1" applyNumberFormat="1" applyFont="1" applyFill="1" applyBorder="1" applyAlignment="1">
      <alignment horizontal="center" vertical="center"/>
    </xf>
    <xf numFmtId="0" fontId="1" fillId="2" borderId="12" xfId="1" applyFont="1" applyFill="1" applyBorder="1" applyAlignment="1">
      <alignment vertical="top" wrapText="1"/>
    </xf>
    <xf numFmtId="0" fontId="1" fillId="2" borderId="14" xfId="1" applyFont="1" applyFill="1" applyBorder="1" applyAlignment="1">
      <alignment vertical="top" wrapText="1"/>
    </xf>
    <xf numFmtId="0" fontId="1" fillId="2" borderId="8" xfId="1" applyFont="1" applyFill="1" applyBorder="1" applyAlignment="1">
      <alignment horizontal="justify" vertical="top" wrapText="1"/>
    </xf>
    <xf numFmtId="3" fontId="1" fillId="2" borderId="6" xfId="1" applyNumberFormat="1" applyFont="1" applyFill="1" applyBorder="1" applyAlignment="1">
      <alignment horizontal="center" vertical="center" wrapText="1"/>
    </xf>
    <xf numFmtId="0" fontId="1" fillId="2" borderId="0" xfId="1" applyFont="1" applyFill="1" applyBorder="1" applyAlignment="1">
      <alignment vertical="top" wrapText="1"/>
    </xf>
    <xf numFmtId="0" fontId="1" fillId="2" borderId="6" xfId="1" applyFont="1" applyFill="1" applyBorder="1" applyAlignment="1">
      <alignment horizontal="justify" vertical="top" wrapText="1"/>
    </xf>
    <xf numFmtId="0" fontId="1" fillId="2" borderId="15" xfId="1" applyFont="1" applyFill="1" applyBorder="1" applyAlignment="1">
      <alignment vertical="top" wrapText="1"/>
    </xf>
    <xf numFmtId="4" fontId="1" fillId="2" borderId="3" xfId="1" applyNumberFormat="1" applyFont="1" applyFill="1" applyBorder="1" applyAlignment="1">
      <alignment horizontal="center" vertical="center" wrapText="1"/>
    </xf>
    <xf numFmtId="4" fontId="1" fillId="2" borderId="10" xfId="1" applyNumberFormat="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0" fontId="1" fillId="2" borderId="0" xfId="1" applyFont="1" applyFill="1" applyAlignment="1">
      <alignment horizontal="left" vertical="top"/>
    </xf>
    <xf numFmtId="0" fontId="1" fillId="2" borderId="3" xfId="1" applyFont="1" applyFill="1" applyBorder="1" applyAlignment="1">
      <alignment horizontal="justify" vertical="center" wrapText="1"/>
    </xf>
    <xf numFmtId="0" fontId="1" fillId="2" borderId="11" xfId="1" applyFont="1" applyFill="1" applyBorder="1" applyAlignment="1">
      <alignment horizontal="justify" vertical="top"/>
    </xf>
    <xf numFmtId="0" fontId="14" fillId="2" borderId="12" xfId="1" applyFont="1" applyFill="1" applyBorder="1" applyAlignment="1">
      <alignment vertical="top"/>
    </xf>
    <xf numFmtId="0" fontId="15" fillId="2" borderId="11" xfId="1" applyFont="1" applyFill="1" applyBorder="1" applyAlignment="1">
      <alignment horizontal="justify" vertical="top" wrapText="1"/>
    </xf>
    <xf numFmtId="0" fontId="15" fillId="2" borderId="12" xfId="0" applyFont="1" applyFill="1" applyBorder="1" applyAlignment="1">
      <alignment horizontal="center" vertical="top" wrapText="1"/>
    </xf>
    <xf numFmtId="0" fontId="1" fillId="2" borderId="0" xfId="1" applyFont="1" applyFill="1" applyBorder="1" applyAlignment="1">
      <alignment vertical="top"/>
    </xf>
    <xf numFmtId="0" fontId="1" fillId="2" borderId="1" xfId="1" applyFont="1" applyFill="1" applyBorder="1" applyAlignment="1">
      <alignment horizontal="justify" vertical="center" wrapText="1"/>
    </xf>
    <xf numFmtId="0" fontId="16" fillId="2" borderId="0" xfId="1" applyFont="1" applyFill="1" applyBorder="1" applyAlignment="1">
      <alignment vertical="top" wrapText="1"/>
    </xf>
    <xf numFmtId="0" fontId="16" fillId="2" borderId="7" xfId="1" applyFont="1" applyFill="1" applyBorder="1" applyAlignment="1">
      <alignment horizontal="center" vertical="top" wrapText="1"/>
    </xf>
    <xf numFmtId="0" fontId="16" fillId="2" borderId="14" xfId="1" applyFont="1" applyFill="1" applyBorder="1" applyAlignment="1">
      <alignment horizontal="justify" vertical="top" wrapText="1"/>
    </xf>
    <xf numFmtId="0" fontId="16" fillId="2" borderId="15" xfId="1" applyFont="1" applyFill="1" applyBorder="1" applyAlignment="1">
      <alignment vertical="top" wrapText="1"/>
    </xf>
    <xf numFmtId="164" fontId="1" fillId="2" borderId="6" xfId="0" applyNumberFormat="1" applyFont="1" applyFill="1" applyBorder="1" applyAlignment="1">
      <alignment vertical="center" wrapText="1"/>
    </xf>
    <xf numFmtId="164" fontId="1" fillId="2" borderId="10" xfId="0" applyNumberFormat="1" applyFont="1" applyFill="1" applyBorder="1" applyAlignment="1">
      <alignment horizontal="center" vertical="center" wrapText="1"/>
    </xf>
    <xf numFmtId="0" fontId="1" fillId="2" borderId="15" xfId="1" applyFont="1" applyFill="1" applyBorder="1" applyAlignment="1">
      <alignment horizontal="center" vertical="top" wrapText="1"/>
    </xf>
    <xf numFmtId="4" fontId="1" fillId="2" borderId="1" xfId="0" applyNumberFormat="1" applyFont="1" applyFill="1" applyBorder="1" applyAlignment="1">
      <alignment horizontal="center" vertical="center" wrapText="1"/>
    </xf>
    <xf numFmtId="0" fontId="16" fillId="2" borderId="11" xfId="1" applyFont="1" applyFill="1" applyBorder="1" applyAlignment="1">
      <alignment horizontal="justify" vertical="top" wrapText="1"/>
    </xf>
    <xf numFmtId="0" fontId="1" fillId="2" borderId="5" xfId="1" applyFont="1" applyFill="1" applyBorder="1" applyAlignment="1">
      <alignment horizontal="left" vertical="center"/>
    </xf>
    <xf numFmtId="4" fontId="1" fillId="2" borderId="13" xfId="1" applyNumberFormat="1" applyFont="1" applyFill="1" applyBorder="1" applyAlignment="1">
      <alignment horizontal="center" vertical="center" wrapText="1"/>
    </xf>
    <xf numFmtId="4" fontId="1" fillId="2" borderId="12" xfId="1" applyNumberFormat="1" applyFont="1" applyFill="1" applyBorder="1" applyAlignment="1">
      <alignment horizontal="center" vertical="center" wrapText="1"/>
    </xf>
    <xf numFmtId="166" fontId="1" fillId="2" borderId="5" xfId="1" applyNumberFormat="1" applyFont="1" applyFill="1" applyBorder="1" applyAlignment="1">
      <alignment horizontal="center" vertical="top" wrapText="1"/>
    </xf>
    <xf numFmtId="166" fontId="1" fillId="2" borderId="14" xfId="1" applyNumberFormat="1" applyFont="1" applyFill="1" applyBorder="1" applyAlignment="1">
      <alignment horizontal="justify" vertical="center" wrapText="1"/>
    </xf>
    <xf numFmtId="4" fontId="1" fillId="2" borderId="8" xfId="1" applyNumberFormat="1" applyFont="1" applyFill="1" applyBorder="1" applyAlignment="1">
      <alignment horizontal="center" vertical="center" wrapText="1"/>
    </xf>
    <xf numFmtId="4" fontId="1" fillId="2" borderId="14" xfId="1" applyNumberFormat="1" applyFont="1" applyFill="1" applyBorder="1" applyAlignment="1">
      <alignment horizontal="center" vertical="center" wrapText="1"/>
    </xf>
    <xf numFmtId="4" fontId="1" fillId="2" borderId="1" xfId="1" applyNumberFormat="1" applyFont="1" applyFill="1" applyBorder="1" applyAlignment="1">
      <alignment horizontal="center" vertical="center" wrapText="1"/>
    </xf>
    <xf numFmtId="4" fontId="1" fillId="2" borderId="0" xfId="0" applyNumberFormat="1" applyFont="1" applyFill="1" applyBorder="1" applyAlignment="1">
      <alignment horizontal="center" vertical="center" wrapText="1"/>
    </xf>
    <xf numFmtId="4" fontId="1" fillId="2" borderId="0" xfId="1" applyNumberFormat="1" applyFont="1" applyFill="1" applyBorder="1" applyAlignment="1">
      <alignment horizontal="center" vertical="center" wrapText="1"/>
    </xf>
    <xf numFmtId="0" fontId="17" fillId="2" borderId="0" xfId="1" applyFont="1" applyFill="1" applyAlignment="1">
      <alignment horizontal="left" vertical="top"/>
    </xf>
    <xf numFmtId="164" fontId="1" fillId="2" borderId="1" xfId="0" applyNumberFormat="1" applyFont="1" applyFill="1" applyBorder="1" applyAlignment="1">
      <alignment vertical="center" wrapText="1"/>
    </xf>
    <xf numFmtId="0" fontId="1" fillId="2" borderId="11"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164" fontId="1" fillId="2" borderId="6" xfId="0" applyNumberFormat="1" applyFont="1" applyFill="1" applyBorder="1" applyAlignment="1">
      <alignment horizontal="justify" vertical="top" wrapText="1"/>
    </xf>
    <xf numFmtId="164" fontId="1" fillId="2" borderId="3" xfId="0" applyNumberFormat="1" applyFont="1" applyFill="1" applyBorder="1" applyAlignment="1">
      <alignment vertical="center" wrapText="1"/>
    </xf>
    <xf numFmtId="0" fontId="1" fillId="2" borderId="12" xfId="0" applyFont="1" applyFill="1" applyBorder="1" applyAlignment="1">
      <alignment horizontal="center" vertical="top"/>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top"/>
    </xf>
    <xf numFmtId="0" fontId="1" fillId="2" borderId="15" xfId="0" applyFont="1" applyFill="1" applyBorder="1" applyAlignment="1">
      <alignment horizontal="justify" vertical="top"/>
    </xf>
    <xf numFmtId="0" fontId="1" fillId="2" borderId="10" xfId="0" applyFont="1" applyFill="1" applyBorder="1" applyAlignment="1">
      <alignment horizontal="center" vertical="top"/>
    </xf>
    <xf numFmtId="0" fontId="6" fillId="2" borderId="0" xfId="0" applyFont="1" applyFill="1"/>
    <xf numFmtId="2" fontId="6" fillId="2" borderId="12" xfId="0" applyNumberFormat="1" applyFont="1" applyFill="1" applyBorder="1" applyAlignment="1">
      <alignment horizontal="center"/>
    </xf>
    <xf numFmtId="2" fontId="6" fillId="2" borderId="0" xfId="0" applyNumberFormat="1" applyFont="1" applyFill="1" applyAlignment="1">
      <alignment horizontal="center"/>
    </xf>
    <xf numFmtId="0" fontId="1" fillId="2" borderId="10" xfId="0" applyFont="1" applyFill="1" applyBorder="1" applyAlignment="1">
      <alignment vertical="top" wrapText="1"/>
    </xf>
    <xf numFmtId="0" fontId="1" fillId="2" borderId="3" xfId="0" applyFont="1" applyFill="1" applyBorder="1" applyAlignment="1">
      <alignment horizontal="justify" vertical="center" wrapText="1"/>
    </xf>
    <xf numFmtId="165" fontId="5" fillId="2" borderId="1" xfId="0" applyNumberFormat="1" applyFont="1" applyFill="1" applyBorder="1" applyAlignment="1">
      <alignment horizontal="justify" vertical="center" wrapText="1"/>
    </xf>
    <xf numFmtId="0" fontId="1" fillId="2" borderId="10" xfId="1" applyFont="1" applyFill="1" applyBorder="1" applyAlignment="1">
      <alignment vertical="top" wrapText="1"/>
    </xf>
    <xf numFmtId="0" fontId="1" fillId="2" borderId="1" xfId="1" applyFont="1" applyFill="1" applyBorder="1" applyAlignment="1">
      <alignment vertical="top" wrapText="1"/>
    </xf>
    <xf numFmtId="0" fontId="1" fillId="2" borderId="2" xfId="1" applyFont="1" applyFill="1" applyBorder="1" applyAlignment="1">
      <alignment vertical="top" wrapText="1"/>
    </xf>
    <xf numFmtId="0" fontId="16" fillId="2" borderId="7" xfId="1" applyFont="1" applyFill="1" applyBorder="1" applyAlignment="1">
      <alignment horizontal="justify" vertical="top" wrapText="1"/>
    </xf>
    <xf numFmtId="0" fontId="16" fillId="2" borderId="14" xfId="1" applyFont="1" applyFill="1" applyBorder="1" applyAlignment="1">
      <alignment horizontal="center" vertical="top" wrapText="1"/>
    </xf>
    <xf numFmtId="0" fontId="1" fillId="2" borderId="7" xfId="0" applyFont="1" applyFill="1" applyBorder="1" applyAlignment="1">
      <alignment horizontal="center" vertical="top"/>
    </xf>
    <xf numFmtId="0" fontId="5" fillId="2" borderId="8" xfId="0" applyFont="1" applyFill="1" applyBorder="1" applyAlignment="1">
      <alignment horizontal="center" vertical="center" wrapText="1"/>
    </xf>
    <xf numFmtId="0" fontId="1" fillId="2" borderId="2" xfId="0" applyFont="1" applyFill="1" applyBorder="1" applyAlignment="1">
      <alignment vertical="top" wrapText="1"/>
    </xf>
    <xf numFmtId="0" fontId="17" fillId="2" borderId="14" xfId="1" applyFont="1" applyFill="1" applyBorder="1" applyAlignment="1">
      <alignment horizontal="left" vertical="top"/>
    </xf>
    <xf numFmtId="0" fontId="16" fillId="2" borderId="11" xfId="1" applyFont="1" applyFill="1" applyBorder="1" applyAlignment="1">
      <alignment horizontal="center" vertical="top" wrapText="1"/>
    </xf>
    <xf numFmtId="0" fontId="2" fillId="2" borderId="0" xfId="0" applyFont="1" applyFill="1" applyBorder="1" applyAlignment="1">
      <alignment horizontal="center" vertical="center" wrapText="1"/>
    </xf>
    <xf numFmtId="1" fontId="5" fillId="2" borderId="8"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4" fontId="1" fillId="2" borderId="14" xfId="0" applyNumberFormat="1" applyFont="1" applyFill="1" applyBorder="1" applyAlignment="1">
      <alignment horizontal="center" vertical="center" wrapText="1"/>
    </xf>
    <xf numFmtId="0" fontId="1" fillId="2" borderId="11"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0" xfId="1" applyFont="1" applyFill="1" applyBorder="1" applyAlignment="1">
      <alignment horizontal="right" vertical="top" wrapText="1"/>
    </xf>
    <xf numFmtId="0" fontId="3" fillId="0" borderId="0" xfId="0" applyFont="1" applyFill="1"/>
    <xf numFmtId="0" fontId="2" fillId="2" borderId="15" xfId="0" applyFont="1" applyFill="1" applyBorder="1" applyAlignment="1">
      <alignment horizontal="center" vertical="center" wrapText="1"/>
    </xf>
    <xf numFmtId="0" fontId="1" fillId="2" borderId="7" xfId="0" applyFont="1" applyFill="1" applyBorder="1" applyAlignment="1">
      <alignment horizontal="justify" vertical="top" wrapText="1"/>
    </xf>
    <xf numFmtId="4" fontId="1" fillId="2" borderId="11" xfId="0" applyNumberFormat="1" applyFont="1" applyFill="1" applyBorder="1" applyAlignment="1">
      <alignment horizontal="center" vertical="top" wrapText="1"/>
    </xf>
    <xf numFmtId="4" fontId="1" fillId="2" borderId="2" xfId="0" applyNumberFormat="1" applyFont="1" applyFill="1" applyBorder="1" applyAlignment="1">
      <alignment horizontal="center" vertical="top" wrapText="1"/>
    </xf>
    <xf numFmtId="4" fontId="4" fillId="2" borderId="10" xfId="0" applyNumberFormat="1" applyFont="1" applyFill="1" applyBorder="1" applyAlignment="1">
      <alignment horizontal="center" vertical="center" wrapText="1"/>
    </xf>
    <xf numFmtId="4" fontId="1" fillId="2" borderId="7" xfId="0" applyNumberFormat="1" applyFont="1" applyFill="1" applyBorder="1" applyAlignment="1">
      <alignment horizontal="center" vertical="top" wrapText="1"/>
    </xf>
    <xf numFmtId="0" fontId="4" fillId="2" borderId="1" xfId="0" applyFont="1" applyFill="1" applyBorder="1" applyAlignment="1">
      <alignment horizontal="right" vertical="center"/>
    </xf>
    <xf numFmtId="0" fontId="4" fillId="2" borderId="1" xfId="0" applyFont="1" applyFill="1" applyBorder="1" applyAlignment="1">
      <alignment horizontal="right" vertical="center" wrapText="1"/>
    </xf>
    <xf numFmtId="4"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xf>
    <xf numFmtId="0" fontId="4" fillId="2" borderId="1" xfId="1" applyFont="1" applyFill="1" applyBorder="1" applyAlignment="1">
      <alignment vertical="center" wrapText="1"/>
    </xf>
    <xf numFmtId="0" fontId="4" fillId="2" borderId="1" xfId="1" applyFont="1" applyFill="1" applyBorder="1" applyAlignment="1">
      <alignment horizontal="right" vertical="center" wrapText="1"/>
    </xf>
    <xf numFmtId="0" fontId="4" fillId="2" borderId="1" xfId="0" applyFont="1" applyFill="1" applyBorder="1" applyAlignment="1">
      <alignment vertical="center" wrapText="1"/>
    </xf>
    <xf numFmtId="4" fontId="4" fillId="2" borderId="1" xfId="1" applyNumberFormat="1" applyFont="1" applyFill="1" applyBorder="1" applyAlignment="1">
      <alignment horizontal="center" vertical="center" wrapText="1"/>
    </xf>
    <xf numFmtId="4" fontId="4" fillId="2" borderId="1" xfId="1" applyNumberFormat="1" applyFont="1" applyFill="1" applyBorder="1" applyAlignment="1">
      <alignment horizontal="center" vertical="top" wrapText="1"/>
    </xf>
    <xf numFmtId="4" fontId="16" fillId="2" borderId="12" xfId="1" applyNumberFormat="1" applyFont="1" applyFill="1" applyBorder="1" applyAlignment="1">
      <alignment horizontal="center" vertical="top" wrapText="1"/>
    </xf>
    <xf numFmtId="4" fontId="16" fillId="2" borderId="14" xfId="1" applyNumberFormat="1" applyFont="1" applyFill="1" applyBorder="1" applyAlignment="1">
      <alignment horizontal="center" vertical="top" wrapText="1"/>
    </xf>
    <xf numFmtId="4" fontId="1" fillId="2" borderId="11" xfId="1" applyNumberFormat="1" applyFont="1" applyFill="1" applyBorder="1" applyAlignment="1">
      <alignment horizontal="center" vertical="top" wrapText="1"/>
    </xf>
    <xf numFmtId="0" fontId="1" fillId="2" borderId="10" xfId="0" applyFont="1" applyFill="1" applyBorder="1" applyAlignment="1">
      <alignment vertical="center"/>
    </xf>
    <xf numFmtId="0" fontId="4" fillId="2" borderId="10" xfId="0" applyFont="1" applyFill="1" applyBorder="1" applyAlignment="1">
      <alignment horizontal="right" vertical="center"/>
    </xf>
    <xf numFmtId="4" fontId="4" fillId="2" borderId="10" xfId="0" applyNumberFormat="1" applyFont="1" applyFill="1" applyBorder="1" applyAlignment="1">
      <alignment horizontal="center" vertical="center"/>
    </xf>
    <xf numFmtId="0" fontId="4" fillId="3" borderId="1" xfId="0" applyFont="1" applyFill="1" applyBorder="1" applyAlignment="1">
      <alignment horizontal="right" vertical="center"/>
    </xf>
    <xf numFmtId="4" fontId="4" fillId="3" borderId="1" xfId="0" applyNumberFormat="1" applyFont="1" applyFill="1" applyBorder="1" applyAlignment="1">
      <alignment horizontal="center" vertical="center"/>
    </xf>
    <xf numFmtId="0" fontId="4" fillId="3" borderId="1" xfId="0" applyFont="1" applyFill="1" applyBorder="1" applyAlignment="1">
      <alignment horizontal="right" vertical="center" wrapText="1"/>
    </xf>
    <xf numFmtId="4" fontId="1" fillId="2" borderId="2" xfId="0" applyNumberFormat="1" applyFont="1" applyFill="1" applyBorder="1" applyAlignment="1">
      <alignment horizontal="center" vertical="center" wrapText="1"/>
    </xf>
    <xf numFmtId="4" fontId="1" fillId="2" borderId="11" xfId="0" applyNumberFormat="1" applyFont="1" applyFill="1" applyBorder="1" applyAlignment="1">
      <alignment vertical="top" wrapText="1"/>
    </xf>
    <xf numFmtId="4" fontId="1" fillId="2" borderId="7" xfId="0" applyNumberFormat="1" applyFont="1" applyFill="1" applyBorder="1" applyAlignment="1">
      <alignment vertical="top" wrapText="1"/>
    </xf>
    <xf numFmtId="4" fontId="1" fillId="2" borderId="0" xfId="1" applyNumberFormat="1" applyFont="1" applyFill="1" applyBorder="1" applyAlignment="1">
      <alignment horizontal="center" vertical="top" wrapText="1"/>
    </xf>
    <xf numFmtId="0" fontId="4" fillId="2" borderId="1" xfId="1" applyFont="1" applyFill="1" applyBorder="1" applyAlignment="1">
      <alignment horizontal="right" vertical="top" wrapText="1"/>
    </xf>
    <xf numFmtId="0" fontId="1" fillId="2" borderId="1" xfId="1" applyFont="1" applyFill="1" applyBorder="1" applyAlignment="1">
      <alignment horizontal="right" vertical="center" wrapText="1"/>
    </xf>
    <xf numFmtId="0" fontId="1" fillId="2" borderId="15" xfId="1" applyFont="1" applyFill="1" applyBorder="1" applyAlignment="1">
      <alignment horizontal="right" vertical="top" wrapText="1"/>
    </xf>
    <xf numFmtId="0" fontId="4" fillId="0" borderId="1" xfId="0" applyFont="1" applyFill="1" applyBorder="1" applyAlignment="1">
      <alignment horizontal="center" vertical="center" wrapText="1"/>
    </xf>
    <xf numFmtId="0" fontId="4" fillId="4" borderId="1" xfId="1" applyFont="1" applyFill="1" applyBorder="1" applyAlignment="1">
      <alignment horizontal="right" vertical="center" wrapText="1"/>
    </xf>
    <xf numFmtId="4" fontId="4" fillId="4" borderId="1" xfId="1" applyNumberFormat="1" applyFont="1" applyFill="1" applyBorder="1" applyAlignment="1">
      <alignment horizontal="center" vertical="center" wrapText="1"/>
    </xf>
    <xf numFmtId="0" fontId="4" fillId="3" borderId="1" xfId="1" applyFont="1" applyFill="1" applyBorder="1" applyAlignment="1">
      <alignment horizontal="right" vertical="center" wrapText="1"/>
    </xf>
    <xf numFmtId="4" fontId="4" fillId="3" borderId="1" xfId="1" applyNumberFormat="1" applyFont="1" applyFill="1" applyBorder="1" applyAlignment="1">
      <alignment horizontal="center" vertical="center" wrapText="1"/>
    </xf>
    <xf numFmtId="4" fontId="4" fillId="4" borderId="6" xfId="1" applyNumberFormat="1" applyFont="1" applyFill="1" applyBorder="1" applyAlignment="1">
      <alignment horizontal="center" vertical="center" wrapText="1"/>
    </xf>
    <xf numFmtId="4" fontId="1" fillId="2" borderId="9" xfId="1"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4" fontId="1" fillId="2" borderId="7"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4" fontId="1" fillId="2" borderId="7" xfId="1" applyNumberFormat="1" applyFont="1" applyFill="1" applyBorder="1" applyAlignment="1">
      <alignment horizontal="center" vertical="center" wrapText="1"/>
    </xf>
    <xf numFmtId="0" fontId="1" fillId="2" borderId="15" xfId="0" applyFont="1" applyFill="1" applyBorder="1" applyAlignment="1">
      <alignment vertical="top" wrapText="1"/>
    </xf>
    <xf numFmtId="0" fontId="7" fillId="2" borderId="14" xfId="0" applyFont="1" applyFill="1" applyBorder="1" applyAlignment="1">
      <alignment horizontal="justify" vertical="top" wrapText="1"/>
    </xf>
    <xf numFmtId="0" fontId="7" fillId="2" borderId="10" xfId="0" applyFont="1" applyFill="1" applyBorder="1" applyAlignment="1">
      <alignment horizontal="center" vertical="top" wrapText="1"/>
    </xf>
    <xf numFmtId="0" fontId="7" fillId="2" borderId="12" xfId="0" applyFont="1" applyFill="1" applyBorder="1" applyAlignment="1">
      <alignment horizontal="center" vertical="top" wrapText="1"/>
    </xf>
    <xf numFmtId="0" fontId="14" fillId="2" borderId="11" xfId="1" applyFont="1" applyFill="1" applyBorder="1" applyAlignment="1">
      <alignment vertical="top"/>
    </xf>
    <xf numFmtId="4" fontId="14" fillId="2" borderId="12" xfId="1" applyNumberFormat="1" applyFont="1" applyFill="1" applyBorder="1" applyAlignment="1">
      <alignment horizontal="center" vertical="top"/>
    </xf>
    <xf numFmtId="0" fontId="14" fillId="2" borderId="13" xfId="1" applyFont="1" applyFill="1" applyBorder="1" applyAlignment="1">
      <alignment vertical="top"/>
    </xf>
    <xf numFmtId="0" fontId="14" fillId="2" borderId="14" xfId="1" applyFont="1" applyFill="1" applyBorder="1" applyAlignment="1">
      <alignment vertical="top"/>
    </xf>
    <xf numFmtId="0" fontId="14" fillId="2" borderId="8" xfId="1" applyFont="1" applyFill="1" applyBorder="1" applyAlignment="1">
      <alignment vertical="top"/>
    </xf>
    <xf numFmtId="0" fontId="14" fillId="2" borderId="7" xfId="1" applyFont="1" applyFill="1" applyBorder="1" applyAlignment="1">
      <alignment vertical="top"/>
    </xf>
    <xf numFmtId="4" fontId="14" fillId="2" borderId="14" xfId="1" applyNumberFormat="1" applyFont="1" applyFill="1" applyBorder="1" applyAlignment="1">
      <alignment horizontal="center" vertical="top"/>
    </xf>
    <xf numFmtId="0" fontId="14" fillId="2" borderId="0" xfId="1" applyFont="1" applyFill="1" applyBorder="1" applyAlignment="1">
      <alignment vertical="top"/>
    </xf>
    <xf numFmtId="0" fontId="14" fillId="2" borderId="15" xfId="1" applyFont="1" applyFill="1" applyBorder="1" applyAlignment="1">
      <alignment vertical="top"/>
    </xf>
    <xf numFmtId="0" fontId="14" fillId="2" borderId="4" xfId="1" applyFont="1" applyFill="1" applyBorder="1" applyAlignment="1">
      <alignment vertical="top"/>
    </xf>
    <xf numFmtId="0" fontId="14" fillId="2" borderId="1" xfId="1" applyFont="1" applyFill="1" applyBorder="1" applyAlignment="1">
      <alignment vertical="top"/>
    </xf>
    <xf numFmtId="4" fontId="14" fillId="2" borderId="1" xfId="1" applyNumberFormat="1" applyFont="1" applyFill="1" applyBorder="1" applyAlignment="1">
      <alignment horizontal="center" vertical="top"/>
    </xf>
    <xf numFmtId="0" fontId="14" fillId="2" borderId="10" xfId="1" applyFont="1" applyFill="1" applyBorder="1" applyAlignment="1">
      <alignment vertical="top"/>
    </xf>
    <xf numFmtId="0" fontId="14" fillId="2" borderId="2" xfId="1" applyFont="1" applyFill="1" applyBorder="1" applyAlignment="1">
      <alignment vertical="top"/>
    </xf>
    <xf numFmtId="4" fontId="20" fillId="2" borderId="12" xfId="0" applyNumberFormat="1" applyFont="1" applyFill="1" applyBorder="1" applyAlignment="1">
      <alignment horizontal="center"/>
    </xf>
    <xf numFmtId="0" fontId="1" fillId="2" borderId="12" xfId="0" applyFont="1" applyFill="1" applyBorder="1" applyAlignment="1">
      <alignment horizontal="justify" vertical="center" wrapText="1"/>
    </xf>
    <xf numFmtId="165" fontId="1" fillId="2" borderId="12" xfId="0" applyNumberFormat="1" applyFont="1" applyFill="1" applyBorder="1" applyAlignment="1">
      <alignment horizontal="justify" vertical="center" wrapText="1"/>
    </xf>
    <xf numFmtId="166" fontId="5" fillId="2" borderId="14" xfId="1" applyNumberFormat="1" applyFont="1" applyFill="1" applyBorder="1" applyAlignment="1">
      <alignment horizontal="justify" vertical="center" wrapText="1"/>
    </xf>
    <xf numFmtId="0" fontId="1" fillId="2" borderId="12" xfId="0" applyFont="1" applyFill="1" applyBorder="1" applyAlignment="1">
      <alignment horizontal="justify" vertical="top"/>
    </xf>
    <xf numFmtId="0" fontId="1" fillId="2" borderId="14" xfId="0" applyFont="1" applyFill="1" applyBorder="1" applyAlignment="1">
      <alignment horizontal="justify" vertical="top"/>
    </xf>
    <xf numFmtId="164" fontId="5" fillId="2" borderId="12" xfId="0" applyNumberFormat="1" applyFont="1" applyFill="1" applyBorder="1" applyAlignment="1">
      <alignment horizontal="justify" vertical="center" wrapText="1"/>
    </xf>
    <xf numFmtId="165" fontId="5" fillId="2" borderId="12" xfId="0" applyNumberFormat="1" applyFont="1" applyFill="1" applyBorder="1" applyAlignment="1">
      <alignment horizontal="justify" vertical="center" wrapText="1"/>
    </xf>
    <xf numFmtId="0" fontId="5" fillId="2" borderId="14" xfId="0" applyFont="1" applyFill="1" applyBorder="1" applyAlignment="1">
      <alignment horizontal="justify" vertical="center" wrapText="1"/>
    </xf>
    <xf numFmtId="164" fontId="1" fillId="2" borderId="14" xfId="0" applyNumberFormat="1" applyFont="1" applyFill="1" applyBorder="1" applyAlignment="1">
      <alignment vertical="center" wrapText="1"/>
    </xf>
    <xf numFmtId="0" fontId="1" fillId="2" borderId="12" xfId="1" applyFont="1" applyFill="1" applyBorder="1" applyAlignment="1">
      <alignment vertical="top"/>
    </xf>
    <xf numFmtId="0" fontId="1" fillId="2" borderId="12" xfId="1" applyFont="1" applyFill="1" applyBorder="1" applyAlignment="1">
      <alignment horizontal="right" vertical="top" wrapText="1"/>
    </xf>
    <xf numFmtId="0" fontId="1" fillId="2" borderId="14" xfId="1" applyFont="1" applyFill="1" applyBorder="1" applyAlignment="1">
      <alignment horizontal="right" vertical="top" wrapText="1"/>
    </xf>
    <xf numFmtId="0" fontId="16" fillId="2" borderId="12" xfId="1" applyFont="1" applyFill="1" applyBorder="1" applyAlignment="1">
      <alignment vertical="top" wrapText="1"/>
    </xf>
    <xf numFmtId="0" fontId="16" fillId="2" borderId="14" xfId="1" applyFont="1" applyFill="1" applyBorder="1" applyAlignment="1">
      <alignment vertical="top" wrapText="1"/>
    </xf>
    <xf numFmtId="164" fontId="4" fillId="2" borderId="4" xfId="0" applyNumberFormat="1" applyFont="1" applyFill="1" applyBorder="1" applyAlignment="1">
      <alignment vertical="center" wrapText="1"/>
    </xf>
    <xf numFmtId="164" fontId="4" fillId="2" borderId="5" xfId="0" applyNumberFormat="1" applyFont="1" applyFill="1" applyBorder="1" applyAlignment="1">
      <alignment vertical="center" wrapText="1"/>
    </xf>
    <xf numFmtId="4" fontId="1" fillId="2" borderId="9" xfId="1" applyNumberFormat="1" applyFont="1" applyFill="1" applyBorder="1" applyAlignment="1">
      <alignment horizontal="center" vertical="top" wrapText="1"/>
    </xf>
    <xf numFmtId="4" fontId="1" fillId="2" borderId="15" xfId="1" applyNumberFormat="1" applyFont="1" applyFill="1" applyBorder="1" applyAlignment="1">
      <alignment horizontal="center" vertical="top" wrapText="1"/>
    </xf>
    <xf numFmtId="0" fontId="1" fillId="2" borderId="12" xfId="0" applyFont="1" applyFill="1" applyBorder="1" applyAlignment="1">
      <alignment vertical="center"/>
    </xf>
    <xf numFmtId="0" fontId="1" fillId="2" borderId="14" xfId="0" applyFont="1" applyFill="1" applyBorder="1" applyAlignment="1">
      <alignment vertical="center"/>
    </xf>
    <xf numFmtId="164" fontId="1" fillId="2" borderId="10"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0" xfId="1" applyFont="1" applyFill="1" applyBorder="1" applyAlignment="1">
      <alignment horizontal="center" vertical="center" wrapText="1"/>
    </xf>
    <xf numFmtId="4" fontId="4" fillId="2" borderId="14" xfId="0" applyNumberFormat="1" applyFont="1" applyFill="1" applyBorder="1" applyAlignment="1">
      <alignment horizontal="center" vertical="center"/>
    </xf>
    <xf numFmtId="4" fontId="1" fillId="2" borderId="11" xfId="0" applyNumberFormat="1" applyFont="1" applyFill="1" applyBorder="1" applyAlignment="1"/>
    <xf numFmtId="4" fontId="1" fillId="2" borderId="9" xfId="0" applyNumberFormat="1" applyFont="1" applyFill="1" applyBorder="1" applyAlignment="1">
      <alignment horizontal="center" vertical="top" wrapText="1"/>
    </xf>
    <xf numFmtId="4" fontId="1" fillId="2" borderId="0" xfId="0" applyNumberFormat="1" applyFont="1" applyFill="1" applyBorder="1" applyAlignment="1">
      <alignment horizontal="center" vertical="top" wrapText="1"/>
    </xf>
    <xf numFmtId="4" fontId="1" fillId="2" borderId="15" xfId="0" applyNumberFormat="1" applyFont="1" applyFill="1" applyBorder="1" applyAlignment="1">
      <alignment horizontal="center" vertical="top" wrapText="1"/>
    </xf>
    <xf numFmtId="0" fontId="1" fillId="2" borderId="2" xfId="0" applyFont="1" applyFill="1" applyBorder="1" applyAlignment="1">
      <alignment horizontal="center" vertical="center" wrapText="1"/>
    </xf>
    <xf numFmtId="4" fontId="1" fillId="2" borderId="11" xfId="0" applyNumberFormat="1"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0" fontId="21" fillId="2" borderId="3" xfId="0" applyFont="1" applyFill="1" applyBorder="1" applyAlignment="1">
      <alignment horizontal="center" vertical="top" wrapText="1"/>
    </xf>
    <xf numFmtId="4" fontId="21" fillId="2" borderId="10" xfId="0" applyNumberFormat="1" applyFont="1" applyFill="1" applyBorder="1" applyAlignment="1">
      <alignment horizontal="center" vertical="top" wrapText="1"/>
    </xf>
    <xf numFmtId="4" fontId="21" fillId="2" borderId="9" xfId="0" applyNumberFormat="1" applyFont="1" applyFill="1" applyBorder="1" applyAlignment="1">
      <alignment horizontal="center" vertical="top" wrapText="1"/>
    </xf>
    <xf numFmtId="0" fontId="21" fillId="2" borderId="13" xfId="0" applyFont="1" applyFill="1" applyBorder="1" applyAlignment="1">
      <alignment horizontal="center" vertical="top" wrapText="1"/>
    </xf>
    <xf numFmtId="4" fontId="21" fillId="2" borderId="12" xfId="0" applyNumberFormat="1" applyFont="1" applyFill="1" applyBorder="1" applyAlignment="1">
      <alignment horizontal="center" vertical="top" wrapText="1"/>
    </xf>
    <xf numFmtId="4" fontId="21" fillId="2" borderId="0" xfId="0" applyNumberFormat="1" applyFont="1" applyFill="1" applyBorder="1" applyAlignment="1">
      <alignment horizontal="center" vertical="top" wrapText="1"/>
    </xf>
    <xf numFmtId="4" fontId="21" fillId="2" borderId="0" xfId="0" applyNumberFormat="1" applyFont="1" applyFill="1" applyBorder="1" applyAlignment="1">
      <alignment horizontal="center" vertical="center" wrapText="1"/>
    </xf>
    <xf numFmtId="4" fontId="21" fillId="2" borderId="12" xfId="0" applyNumberFormat="1" applyFont="1" applyFill="1" applyBorder="1" applyAlignment="1">
      <alignment horizontal="center" vertical="center" wrapText="1"/>
    </xf>
    <xf numFmtId="4" fontId="4" fillId="2" borderId="14" xfId="0" applyNumberFormat="1" applyFont="1" applyFill="1" applyBorder="1" applyAlignment="1">
      <alignment horizontal="center" vertical="center" wrapText="1"/>
    </xf>
    <xf numFmtId="4" fontId="21" fillId="2" borderId="11" xfId="0" applyNumberFormat="1" applyFont="1" applyFill="1" applyBorder="1" applyAlignment="1">
      <alignment horizontal="center" vertical="top" wrapText="1"/>
    </xf>
    <xf numFmtId="4" fontId="1" fillId="2" borderId="11" xfId="0" applyNumberFormat="1" applyFont="1" applyFill="1" applyBorder="1" applyAlignment="1">
      <alignment horizontal="center" wrapText="1"/>
    </xf>
    <xf numFmtId="4" fontId="21" fillId="2" borderId="11" xfId="0" applyNumberFormat="1" applyFont="1" applyFill="1" applyBorder="1" applyAlignment="1">
      <alignment wrapText="1"/>
    </xf>
    <xf numFmtId="4" fontId="1" fillId="2" borderId="11" xfId="0" applyNumberFormat="1" applyFont="1" applyFill="1" applyBorder="1"/>
    <xf numFmtId="4" fontId="21" fillId="2" borderId="11" xfId="0" applyNumberFormat="1" applyFont="1" applyFill="1" applyBorder="1" applyAlignment="1">
      <alignment horizontal="center" vertical="center" wrapText="1"/>
    </xf>
    <xf numFmtId="4" fontId="21" fillId="2" borderId="11" xfId="0" applyNumberFormat="1" applyFont="1" applyFill="1" applyBorder="1" applyAlignment="1">
      <alignment vertical="center"/>
    </xf>
    <xf numFmtId="0" fontId="21" fillId="2" borderId="12" xfId="0" applyFont="1" applyFill="1" applyBorder="1" applyAlignment="1">
      <alignment horizontal="right" vertical="top" wrapText="1"/>
    </xf>
    <xf numFmtId="0" fontId="21" fillId="2" borderId="12" xfId="0" applyFont="1" applyFill="1" applyBorder="1" applyAlignment="1">
      <alignment horizontal="right" vertical="center" wrapText="1"/>
    </xf>
    <xf numFmtId="0" fontId="21" fillId="2" borderId="13" xfId="0" applyFont="1" applyFill="1" applyBorder="1" applyAlignment="1">
      <alignment horizontal="center" vertical="center" wrapText="1"/>
    </xf>
    <xf numFmtId="4" fontId="1" fillId="2" borderId="9" xfId="0" applyNumberFormat="1" applyFont="1" applyFill="1" applyBorder="1" applyAlignment="1">
      <alignment horizontal="center" vertical="center" wrapText="1"/>
    </xf>
    <xf numFmtId="0" fontId="1" fillId="2" borderId="9" xfId="0" applyFont="1" applyFill="1" applyBorder="1" applyAlignment="1">
      <alignment horizontal="center" vertical="center" wrapText="1"/>
    </xf>
    <xf numFmtId="2" fontId="1" fillId="2" borderId="9" xfId="0" applyNumberFormat="1" applyFont="1" applyFill="1" applyBorder="1" applyAlignment="1">
      <alignment horizontal="center" vertical="center" wrapText="1"/>
    </xf>
    <xf numFmtId="2" fontId="1" fillId="2" borderId="10" xfId="0" applyNumberFormat="1" applyFont="1" applyFill="1" applyBorder="1" applyAlignment="1">
      <alignment horizontal="center" vertical="center" wrapText="1"/>
    </xf>
    <xf numFmtId="4" fontId="1" fillId="2" borderId="2" xfId="1" applyNumberFormat="1" applyFont="1" applyFill="1" applyBorder="1" applyAlignment="1">
      <alignment horizontal="center" vertical="center" wrapText="1"/>
    </xf>
    <xf numFmtId="4" fontId="1" fillId="2" borderId="11" xfId="1" applyNumberFormat="1" applyFont="1" applyFill="1" applyBorder="1" applyAlignment="1">
      <alignment horizontal="center" vertical="center" wrapText="1"/>
    </xf>
    <xf numFmtId="4" fontId="1" fillId="2" borderId="11" xfId="0" applyNumberFormat="1" applyFont="1" applyFill="1" applyBorder="1" applyAlignment="1">
      <alignment vertical="center" wrapText="1"/>
    </xf>
    <xf numFmtId="4" fontId="1" fillId="2" borderId="7" xfId="0" applyNumberFormat="1" applyFont="1" applyFill="1" applyBorder="1" applyAlignment="1">
      <alignment vertical="center" wrapText="1"/>
    </xf>
    <xf numFmtId="4" fontId="1" fillId="2" borderId="2" xfId="0" applyNumberFormat="1" applyFont="1" applyFill="1" applyBorder="1" applyAlignment="1">
      <alignment vertical="center" wrapText="1"/>
    </xf>
    <xf numFmtId="4" fontId="1" fillId="2" borderId="0" xfId="1" applyNumberFormat="1" applyFont="1" applyFill="1" applyBorder="1" applyAlignment="1">
      <alignment vertical="top" wrapText="1"/>
    </xf>
    <xf numFmtId="4" fontId="1" fillId="2" borderId="12" xfId="1" applyNumberFormat="1" applyFont="1" applyFill="1" applyBorder="1" applyAlignment="1">
      <alignment vertical="top" wrapText="1"/>
    </xf>
    <xf numFmtId="0" fontId="1" fillId="2" borderId="0" xfId="1" applyFont="1" applyFill="1" applyBorder="1" applyAlignment="1">
      <alignment vertical="center" wrapText="1"/>
    </xf>
    <xf numFmtId="0" fontId="1" fillId="2" borderId="15" xfId="1" applyFont="1" applyFill="1" applyBorder="1" applyAlignment="1">
      <alignment vertical="center" wrapText="1"/>
    </xf>
    <xf numFmtId="0" fontId="1" fillId="2" borderId="10" xfId="1" applyFont="1" applyFill="1" applyBorder="1" applyAlignment="1">
      <alignment vertical="center" wrapText="1"/>
    </xf>
    <xf numFmtId="0" fontId="1" fillId="2" borderId="12" xfId="1" applyFont="1" applyFill="1" applyBorder="1" applyAlignment="1">
      <alignment vertical="center" wrapText="1"/>
    </xf>
    <xf numFmtId="0" fontId="1" fillId="2" borderId="14" xfId="1" applyFont="1" applyFill="1" applyBorder="1" applyAlignment="1">
      <alignment vertical="center" wrapText="1"/>
    </xf>
    <xf numFmtId="166" fontId="1" fillId="2" borderId="13" xfId="1" applyNumberFormat="1" applyFont="1" applyFill="1" applyBorder="1" applyAlignment="1">
      <alignment horizontal="justify" vertical="center" wrapText="1"/>
    </xf>
    <xf numFmtId="166" fontId="1" fillId="2" borderId="8" xfId="1" applyNumberFormat="1" applyFont="1" applyFill="1" applyBorder="1" applyAlignment="1">
      <alignment horizontal="justify" vertical="center" wrapText="1"/>
    </xf>
    <xf numFmtId="0" fontId="4" fillId="3" borderId="4" xfId="0" applyFont="1" applyFill="1" applyBorder="1" applyAlignment="1">
      <alignment horizontal="center" vertical="center"/>
    </xf>
    <xf numFmtId="0" fontId="1" fillId="2" borderId="11" xfId="1" applyFont="1" applyFill="1" applyBorder="1" applyAlignment="1">
      <alignment horizontal="center" vertical="center" wrapText="1"/>
    </xf>
    <xf numFmtId="0" fontId="21" fillId="2" borderId="11" xfId="1" applyFont="1" applyFill="1" applyBorder="1" applyAlignment="1">
      <alignment horizontal="right" vertical="top" wrapText="1"/>
    </xf>
    <xf numFmtId="4" fontId="21" fillId="2" borderId="12" xfId="1" applyNumberFormat="1" applyFont="1" applyFill="1" applyBorder="1" applyAlignment="1">
      <alignment horizontal="center" vertical="top" wrapText="1"/>
    </xf>
    <xf numFmtId="0" fontId="21" fillId="2" borderId="0" xfId="1" applyFont="1" applyFill="1" applyBorder="1" applyAlignment="1">
      <alignment vertical="top"/>
    </xf>
    <xf numFmtId="0" fontId="21" fillId="2" borderId="12" xfId="1" applyFont="1" applyFill="1" applyBorder="1" applyAlignment="1">
      <alignment vertical="top"/>
    </xf>
    <xf numFmtId="0" fontId="21" fillId="2" borderId="11" xfId="1" applyFont="1" applyFill="1" applyBorder="1" applyAlignment="1">
      <alignment horizontal="right" vertical="top"/>
    </xf>
    <xf numFmtId="4" fontId="23" fillId="2" borderId="12" xfId="1" applyNumberFormat="1" applyFont="1" applyFill="1" applyBorder="1" applyAlignment="1">
      <alignment horizontal="center" vertical="top"/>
    </xf>
    <xf numFmtId="4" fontId="21" fillId="2" borderId="0" xfId="1" applyNumberFormat="1" applyFont="1" applyFill="1" applyBorder="1" applyAlignment="1">
      <alignment vertical="top"/>
    </xf>
    <xf numFmtId="4" fontId="21" fillId="2" borderId="12" xfId="1" applyNumberFormat="1" applyFont="1" applyFill="1" applyBorder="1" applyAlignment="1">
      <alignment vertical="top"/>
    </xf>
    <xf numFmtId="4" fontId="21" fillId="2" borderId="0" xfId="1" applyNumberFormat="1" applyFont="1" applyFill="1" applyBorder="1" applyAlignment="1">
      <alignment horizontal="center" vertical="top"/>
    </xf>
    <xf numFmtId="4" fontId="21" fillId="2" borderId="12" xfId="1" applyNumberFormat="1" applyFont="1" applyFill="1" applyBorder="1" applyAlignment="1">
      <alignment horizontal="center" vertical="top"/>
    </xf>
    <xf numFmtId="0" fontId="21" fillId="2" borderId="0" xfId="1" applyFont="1" applyFill="1" applyBorder="1" applyAlignment="1">
      <alignment horizontal="center" vertical="top" wrapText="1"/>
    </xf>
    <xf numFmtId="0" fontId="21" fillId="2" borderId="12" xfId="1" applyFont="1" applyFill="1" applyBorder="1" applyAlignment="1">
      <alignment horizontal="center" vertical="top" wrapText="1"/>
    </xf>
    <xf numFmtId="0" fontId="22" fillId="2" borderId="12" xfId="1" applyFont="1" applyFill="1" applyBorder="1" applyAlignment="1">
      <alignment horizontal="right" vertical="top" wrapText="1"/>
    </xf>
    <xf numFmtId="0" fontId="24" fillId="2" borderId="12" xfId="1" applyFont="1" applyFill="1" applyBorder="1" applyAlignment="1">
      <alignment horizontal="center" vertical="top" wrapText="1"/>
    </xf>
    <xf numFmtId="4" fontId="16" fillId="2" borderId="0" xfId="1" applyNumberFormat="1" applyFont="1" applyFill="1" applyBorder="1" applyAlignment="1">
      <alignment vertical="top" wrapText="1"/>
    </xf>
    <xf numFmtId="4" fontId="16" fillId="2" borderId="12" xfId="1" applyNumberFormat="1" applyFont="1" applyFill="1" applyBorder="1" applyAlignment="1">
      <alignment vertical="top" wrapText="1"/>
    </xf>
    <xf numFmtId="4" fontId="21" fillId="2" borderId="12" xfId="1" applyNumberFormat="1" applyFont="1" applyFill="1" applyBorder="1" applyAlignment="1">
      <alignment horizontal="right" vertical="center" wrapText="1"/>
    </xf>
    <xf numFmtId="4" fontId="21" fillId="2" borderId="0" xfId="1" applyNumberFormat="1" applyFont="1" applyFill="1" applyBorder="1" applyAlignment="1">
      <alignment horizontal="center" vertical="center" wrapText="1"/>
    </xf>
    <xf numFmtId="4" fontId="21" fillId="2" borderId="12" xfId="1" applyNumberFormat="1" applyFont="1" applyFill="1" applyBorder="1" applyAlignment="1">
      <alignment horizontal="center" vertical="center" wrapText="1"/>
    </xf>
    <xf numFmtId="0" fontId="25" fillId="2" borderId="11" xfId="1" applyFont="1" applyFill="1" applyBorder="1" applyAlignment="1">
      <alignment horizontal="justify" vertical="top" wrapText="1"/>
    </xf>
    <xf numFmtId="4" fontId="25" fillId="2" borderId="12" xfId="1" applyNumberFormat="1" applyFont="1" applyFill="1" applyBorder="1" applyAlignment="1">
      <alignment horizontal="center" vertical="top" wrapText="1"/>
    </xf>
    <xf numFmtId="4" fontId="25" fillId="2" borderId="0" xfId="1" applyNumberFormat="1" applyFont="1" applyFill="1" applyBorder="1" applyAlignment="1">
      <alignment horizontal="center" vertical="top" wrapText="1"/>
    </xf>
    <xf numFmtId="0" fontId="21" fillId="2" borderId="11" xfId="1" applyFont="1" applyFill="1" applyBorder="1" applyAlignment="1">
      <alignment horizontal="justify" vertical="top" wrapText="1"/>
    </xf>
    <xf numFmtId="4" fontId="21" fillId="2" borderId="0" xfId="1" applyNumberFormat="1" applyFont="1" applyFill="1" applyBorder="1" applyAlignment="1">
      <alignment horizontal="center" vertical="top" wrapText="1"/>
    </xf>
    <xf numFmtId="0" fontId="16" fillId="2" borderId="15" xfId="1" applyFont="1" applyFill="1" applyBorder="1" applyAlignment="1">
      <alignment horizontal="center" vertical="top" wrapText="1"/>
    </xf>
    <xf numFmtId="164" fontId="1" fillId="2" borderId="8" xfId="0" applyNumberFormat="1" applyFont="1" applyFill="1" applyBorder="1" applyAlignment="1">
      <alignment vertical="center" wrapText="1"/>
    </xf>
    <xf numFmtId="0" fontId="1" fillId="2" borderId="8" xfId="1" applyFont="1" applyFill="1" applyBorder="1" applyAlignment="1">
      <alignment horizontal="center" vertical="center"/>
    </xf>
    <xf numFmtId="3" fontId="1" fillId="2" borderId="13" xfId="0" applyNumberFormat="1" applyFont="1" applyFill="1" applyBorder="1" applyAlignment="1">
      <alignment horizontal="center" vertical="center" wrapText="1"/>
    </xf>
    <xf numFmtId="0" fontId="2"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17" fillId="0" borderId="0" xfId="0" applyFont="1" applyAlignment="1">
      <alignment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2" fontId="6" fillId="0" borderId="0" xfId="0" applyNumberFormat="1" applyFont="1" applyAlignment="1">
      <alignment horizontal="center"/>
    </xf>
    <xf numFmtId="4" fontId="1" fillId="0" borderId="1" xfId="0" applyNumberFormat="1" applyFont="1" applyBorder="1" applyAlignment="1">
      <alignment horizontal="center" vertical="center"/>
    </xf>
    <xf numFmtId="4" fontId="1" fillId="6" borderId="1" xfId="0" applyNumberFormat="1" applyFont="1" applyFill="1" applyBorder="1" applyAlignment="1">
      <alignment vertical="center"/>
    </xf>
    <xf numFmtId="4" fontId="1" fillId="6" borderId="1" xfId="0" applyNumberFormat="1" applyFont="1" applyFill="1" applyBorder="1" applyAlignment="1">
      <alignment horizontal="center" vertical="center"/>
    </xf>
    <xf numFmtId="4" fontId="1" fillId="0" borderId="0" xfId="0" applyNumberFormat="1" applyFont="1" applyAlignment="1">
      <alignment horizontal="center" vertical="center"/>
    </xf>
    <xf numFmtId="164" fontId="4" fillId="2" borderId="5" xfId="0" applyNumberFormat="1" applyFont="1" applyFill="1" applyBorder="1" applyAlignment="1">
      <alignment horizontal="left" vertical="center" wrapText="1"/>
    </xf>
    <xf numFmtId="0" fontId="1" fillId="2" borderId="10"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0" xfId="1" applyFont="1" applyFill="1" applyBorder="1" applyAlignment="1">
      <alignment horizontal="center" vertical="top" wrapText="1"/>
    </xf>
    <xf numFmtId="0" fontId="1" fillId="2" borderId="12" xfId="1" applyFont="1" applyFill="1" applyBorder="1" applyAlignment="1">
      <alignment horizontal="center" vertical="top" wrapText="1"/>
    </xf>
    <xf numFmtId="0" fontId="1" fillId="2" borderId="14" xfId="1" applyFont="1" applyFill="1" applyBorder="1" applyAlignment="1">
      <alignment horizontal="center" vertical="top" wrapText="1"/>
    </xf>
    <xf numFmtId="0" fontId="1" fillId="2" borderId="10" xfId="1" applyFont="1" applyFill="1" applyBorder="1" applyAlignment="1">
      <alignment horizontal="justify" vertical="top" wrapText="1"/>
    </xf>
    <xf numFmtId="0" fontId="1" fillId="2" borderId="12" xfId="1" applyFont="1" applyFill="1" applyBorder="1" applyAlignment="1">
      <alignment horizontal="justify" vertical="top" wrapText="1"/>
    </xf>
    <xf numFmtId="0" fontId="1" fillId="2" borderId="2" xfId="1" applyFont="1" applyFill="1" applyBorder="1" applyAlignment="1">
      <alignment horizontal="center" vertical="top" wrapText="1"/>
    </xf>
    <xf numFmtId="0" fontId="1" fillId="2" borderId="11" xfId="1" applyFont="1" applyFill="1" applyBorder="1" applyAlignment="1">
      <alignment horizontal="center" vertical="top" wrapText="1"/>
    </xf>
    <xf numFmtId="0" fontId="1" fillId="2" borderId="3" xfId="1" applyFont="1" applyFill="1" applyBorder="1" applyAlignment="1">
      <alignment horizontal="justify" vertical="top" wrapText="1"/>
    </xf>
    <xf numFmtId="0" fontId="1" fillId="2" borderId="13" xfId="1"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13" xfId="1" applyFont="1" applyFill="1" applyBorder="1" applyAlignment="1">
      <alignment horizontal="center" vertical="top" wrapText="1"/>
    </xf>
    <xf numFmtId="165" fontId="1" fillId="2" borderId="3"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0" fontId="1" fillId="2" borderId="12" xfId="0" applyFont="1" applyFill="1" applyBorder="1" applyAlignment="1">
      <alignment horizontal="justify" vertical="top"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3"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14" xfId="0" applyFont="1" applyFill="1" applyBorder="1" applyAlignment="1">
      <alignment horizontal="justify" vertical="top" wrapText="1"/>
    </xf>
    <xf numFmtId="0" fontId="1" fillId="2" borderId="0" xfId="0" applyFont="1" applyFill="1" applyBorder="1" applyAlignment="1">
      <alignment horizontal="center" vertical="top" wrapText="1"/>
    </xf>
    <xf numFmtId="0" fontId="1" fillId="2" borderId="11"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11" xfId="1" applyFont="1" applyFill="1" applyBorder="1" applyAlignment="1">
      <alignment horizontal="justify" vertical="top" wrapText="1"/>
    </xf>
    <xf numFmtId="4" fontId="1" fillId="2" borderId="10" xfId="1" applyNumberFormat="1" applyFont="1" applyFill="1" applyBorder="1" applyAlignment="1">
      <alignment horizontal="center" vertical="top" wrapText="1"/>
    </xf>
    <xf numFmtId="4" fontId="1" fillId="2" borderId="12" xfId="1" applyNumberFormat="1" applyFont="1" applyFill="1" applyBorder="1" applyAlignment="1">
      <alignment horizontal="center" vertical="top" wrapText="1"/>
    </xf>
    <xf numFmtId="0" fontId="1" fillId="2" borderId="0" xfId="1" applyFont="1" applyFill="1" applyBorder="1" applyAlignment="1">
      <alignment horizontal="justify" vertical="top" wrapText="1"/>
    </xf>
    <xf numFmtId="0" fontId="1" fillId="2" borderId="15" xfId="1" applyFont="1" applyFill="1" applyBorder="1" applyAlignment="1">
      <alignment horizontal="justify" vertical="top" wrapText="1"/>
    </xf>
    <xf numFmtId="0" fontId="1" fillId="2" borderId="15" xfId="0" applyFont="1" applyFill="1" applyBorder="1" applyAlignment="1">
      <alignment horizontal="center" vertical="top" wrapText="1"/>
    </xf>
    <xf numFmtId="0" fontId="1" fillId="2" borderId="7" xfId="1" applyFont="1" applyFill="1" applyBorder="1" applyAlignment="1">
      <alignment horizontal="justify" vertical="top" wrapText="1"/>
    </xf>
    <xf numFmtId="0" fontId="1" fillId="2" borderId="9" xfId="1" applyFont="1" applyFill="1" applyBorder="1" applyAlignment="1">
      <alignment horizontal="center" vertical="top" wrapText="1"/>
    </xf>
    <xf numFmtId="0" fontId="1" fillId="2" borderId="0" xfId="1" applyFont="1" applyFill="1" applyBorder="1" applyAlignment="1">
      <alignment horizontal="center" vertical="top" wrapText="1"/>
    </xf>
    <xf numFmtId="0" fontId="16" fillId="2" borderId="12" xfId="1" applyFont="1" applyFill="1" applyBorder="1" applyAlignment="1">
      <alignment horizontal="center" vertical="top" wrapText="1"/>
    </xf>
    <xf numFmtId="4" fontId="1" fillId="2" borderId="14" xfId="1"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4" fontId="1" fillId="2" borderId="12" xfId="0" applyNumberFormat="1" applyFont="1" applyFill="1" applyBorder="1" applyAlignment="1">
      <alignment horizontal="center" vertical="top" wrapText="1"/>
    </xf>
    <xf numFmtId="4" fontId="1" fillId="2" borderId="14" xfId="0" applyNumberFormat="1" applyFont="1" applyFill="1" applyBorder="1" applyAlignment="1">
      <alignment horizontal="center" vertical="top" wrapText="1"/>
    </xf>
    <xf numFmtId="0" fontId="1" fillId="2" borderId="7" xfId="1" applyFont="1" applyFill="1" applyBorder="1" applyAlignment="1">
      <alignment horizontal="center" vertical="top" wrapText="1"/>
    </xf>
    <xf numFmtId="4" fontId="1" fillId="2" borderId="10" xfId="0" applyNumberFormat="1" applyFont="1" applyFill="1" applyBorder="1" applyAlignment="1">
      <alignment horizontal="center" vertical="center" wrapText="1"/>
    </xf>
    <xf numFmtId="4" fontId="1" fillId="2" borderId="12" xfId="0" applyNumberFormat="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2" borderId="12" xfId="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0" fontId="1" fillId="2" borderId="6" xfId="1" applyFont="1" applyFill="1" applyBorder="1" applyAlignment="1">
      <alignment horizontal="left" vertical="center"/>
    </xf>
    <xf numFmtId="166" fontId="1" fillId="2" borderId="6" xfId="1" applyNumberFormat="1" applyFont="1" applyFill="1" applyBorder="1" applyAlignment="1">
      <alignment horizontal="center" vertical="top" wrapText="1"/>
    </xf>
    <xf numFmtId="0" fontId="1" fillId="2" borderId="10" xfId="1" applyFont="1" applyFill="1" applyBorder="1" applyAlignment="1">
      <alignment horizontal="center" vertical="top" wrapText="1"/>
    </xf>
    <xf numFmtId="0" fontId="1" fillId="2" borderId="12" xfId="1" applyFont="1" applyFill="1" applyBorder="1" applyAlignment="1">
      <alignment horizontal="center" vertical="top" wrapText="1"/>
    </xf>
    <xf numFmtId="4" fontId="1" fillId="2" borderId="10" xfId="0" applyNumberFormat="1" applyFont="1" applyFill="1" applyBorder="1" applyAlignment="1">
      <alignment horizontal="center" vertical="center" wrapText="1"/>
    </xf>
    <xf numFmtId="4" fontId="1" fillId="2" borderId="12" xfId="0" applyNumberFormat="1" applyFont="1" applyFill="1" applyBorder="1" applyAlignment="1">
      <alignment horizontal="center" vertical="center" wrapText="1"/>
    </xf>
    <xf numFmtId="0" fontId="1" fillId="2" borderId="10"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10" xfId="1" applyFont="1" applyFill="1" applyBorder="1" applyAlignment="1">
      <alignment horizontal="center" vertical="center" wrapText="1"/>
    </xf>
    <xf numFmtId="0" fontId="1" fillId="2" borderId="12" xfId="1" applyFont="1" applyFill="1" applyBorder="1" applyAlignment="1">
      <alignment horizontal="center" vertical="center" wrapText="1"/>
    </xf>
    <xf numFmtId="0" fontId="11" fillId="2" borderId="4" xfId="1" applyFont="1" applyFill="1" applyBorder="1" applyAlignment="1">
      <alignment horizontal="left" vertical="center" wrapText="1"/>
    </xf>
    <xf numFmtId="0" fontId="11" fillId="2" borderId="5" xfId="1" applyFont="1" applyFill="1" applyBorder="1" applyAlignment="1">
      <alignment horizontal="left" vertical="center" wrapText="1"/>
    </xf>
    <xf numFmtId="0" fontId="11" fillId="2" borderId="6" xfId="1" applyFont="1" applyFill="1" applyBorder="1" applyAlignment="1">
      <alignment horizontal="left" vertical="center" wrapText="1"/>
    </xf>
    <xf numFmtId="164" fontId="4" fillId="2" borderId="4" xfId="0" applyNumberFormat="1" applyFont="1" applyFill="1" applyBorder="1" applyAlignment="1">
      <alignment horizontal="left" vertical="center" wrapText="1"/>
    </xf>
    <xf numFmtId="164" fontId="4" fillId="2" borderId="5" xfId="0" applyNumberFormat="1" applyFont="1" applyFill="1" applyBorder="1" applyAlignment="1">
      <alignment horizontal="left" vertical="center" wrapText="1"/>
    </xf>
    <xf numFmtId="164" fontId="4" fillId="2" borderId="6" xfId="0" applyNumberFormat="1" applyFont="1" applyFill="1" applyBorder="1" applyAlignment="1">
      <alignment horizontal="left" vertical="center" wrapText="1"/>
    </xf>
    <xf numFmtId="0" fontId="1" fillId="2" borderId="2" xfId="1" applyFont="1" applyFill="1" applyBorder="1" applyAlignment="1">
      <alignment horizontal="justify" vertical="top" wrapText="1"/>
    </xf>
    <xf numFmtId="0" fontId="1" fillId="2" borderId="11" xfId="1" applyFont="1" applyFill="1" applyBorder="1" applyAlignment="1">
      <alignment horizontal="justify" vertical="top" wrapText="1"/>
    </xf>
    <xf numFmtId="0" fontId="1" fillId="2" borderId="10" xfId="1" applyFont="1" applyFill="1" applyBorder="1" applyAlignment="1">
      <alignment horizontal="justify" vertical="top" wrapText="1"/>
    </xf>
    <xf numFmtId="0" fontId="1" fillId="2" borderId="12" xfId="1"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2" xfId="1" applyFont="1" applyFill="1" applyBorder="1" applyAlignment="1">
      <alignment horizontal="center" vertical="top" wrapText="1"/>
    </xf>
    <xf numFmtId="0" fontId="1" fillId="2" borderId="11" xfId="1"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3" xfId="1" applyFont="1" applyFill="1" applyBorder="1" applyAlignment="1">
      <alignment horizontal="center" vertical="top" wrapText="1"/>
    </xf>
    <xf numFmtId="0" fontId="1" fillId="2" borderId="13" xfId="1" applyFont="1" applyFill="1" applyBorder="1" applyAlignment="1">
      <alignment horizontal="center" vertical="top" wrapText="1"/>
    </xf>
    <xf numFmtId="0" fontId="1" fillId="2" borderId="9" xfId="1" applyFont="1" applyFill="1" applyBorder="1" applyAlignment="1">
      <alignment horizontal="justify" vertical="top" wrapText="1"/>
    </xf>
    <xf numFmtId="0" fontId="1" fillId="2" borderId="0" xfId="1" applyFont="1" applyFill="1" applyBorder="1" applyAlignment="1">
      <alignment horizontal="justify" vertical="top" wrapText="1"/>
    </xf>
    <xf numFmtId="0" fontId="1" fillId="2" borderId="7" xfId="1" applyFont="1" applyFill="1" applyBorder="1" applyAlignment="1">
      <alignment horizontal="center" vertical="top" wrapText="1"/>
    </xf>
    <xf numFmtId="0" fontId="1" fillId="2" borderId="14" xfId="1" applyFont="1" applyFill="1" applyBorder="1" applyAlignment="1">
      <alignment horizontal="center" vertical="top" wrapText="1"/>
    </xf>
    <xf numFmtId="4" fontId="1" fillId="2" borderId="10" xfId="1" applyNumberFormat="1" applyFont="1" applyFill="1" applyBorder="1" applyAlignment="1">
      <alignment horizontal="center" vertical="top" wrapText="1"/>
    </xf>
    <xf numFmtId="4" fontId="1" fillId="2" borderId="12" xfId="1" applyNumberFormat="1" applyFont="1" applyFill="1" applyBorder="1" applyAlignment="1">
      <alignment horizontal="center" vertical="top" wrapText="1"/>
    </xf>
    <xf numFmtId="4" fontId="1" fillId="2" borderId="14" xfId="1" applyNumberFormat="1" applyFont="1" applyFill="1" applyBorder="1" applyAlignment="1">
      <alignment horizontal="center" vertical="top" wrapText="1"/>
    </xf>
    <xf numFmtId="0" fontId="1" fillId="2" borderId="3" xfId="1" applyFont="1" applyFill="1" applyBorder="1" applyAlignment="1">
      <alignment horizontal="justify" vertical="top" wrapText="1"/>
    </xf>
    <xf numFmtId="0" fontId="1" fillId="2" borderId="13" xfId="1" applyFont="1" applyFill="1" applyBorder="1" applyAlignment="1">
      <alignment horizontal="justify" vertical="top" wrapText="1"/>
    </xf>
    <xf numFmtId="4" fontId="1" fillId="2" borderId="10" xfId="0" applyNumberFormat="1" applyFont="1" applyFill="1" applyBorder="1" applyAlignment="1">
      <alignment horizontal="center" vertical="top" wrapText="1"/>
    </xf>
    <xf numFmtId="4" fontId="1" fillId="2" borderId="12" xfId="0" applyNumberFormat="1" applyFont="1" applyFill="1" applyBorder="1" applyAlignment="1">
      <alignment horizontal="center" vertical="top" wrapText="1"/>
    </xf>
    <xf numFmtId="4" fontId="1" fillId="2" borderId="14" xfId="0" applyNumberFormat="1" applyFont="1" applyFill="1" applyBorder="1" applyAlignment="1">
      <alignment horizontal="center" vertical="top" wrapText="1"/>
    </xf>
    <xf numFmtId="0" fontId="5" fillId="2" borderId="10" xfId="1" applyFont="1" applyFill="1" applyBorder="1" applyAlignment="1">
      <alignment horizontal="justify" vertical="top" wrapText="1"/>
    </xf>
    <xf numFmtId="0" fontId="5" fillId="2" borderId="12" xfId="1" applyFont="1" applyFill="1" applyBorder="1" applyAlignment="1">
      <alignment horizontal="justify" vertical="top" wrapText="1"/>
    </xf>
    <xf numFmtId="0" fontId="1" fillId="2" borderId="10" xfId="0" applyFont="1" applyFill="1" applyBorder="1" applyAlignment="1">
      <alignment horizontal="justify" vertical="top" wrapText="1"/>
    </xf>
    <xf numFmtId="0" fontId="1" fillId="2" borderId="12" xfId="0" applyFont="1" applyFill="1" applyBorder="1" applyAlignment="1">
      <alignment horizontal="justify" vertical="top" wrapText="1"/>
    </xf>
    <xf numFmtId="0" fontId="1" fillId="2" borderId="14" xfId="0"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13" xfId="0" applyFont="1" applyFill="1" applyBorder="1" applyAlignment="1">
      <alignment horizontal="justify" vertical="top" wrapText="1"/>
    </xf>
    <xf numFmtId="0" fontId="20" fillId="2" borderId="12" xfId="0" applyFont="1" applyFill="1" applyBorder="1"/>
    <xf numFmtId="0" fontId="1" fillId="2" borderId="9" xfId="1" applyFont="1" applyFill="1" applyBorder="1" applyAlignment="1">
      <alignment horizontal="center" vertical="top" wrapText="1"/>
    </xf>
    <xf numFmtId="0" fontId="1" fillId="2" borderId="0" xfId="1"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9"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11" xfId="0" applyFont="1" applyFill="1" applyBorder="1" applyAlignment="1">
      <alignment horizontal="center" vertical="top" wrapText="1"/>
    </xf>
    <xf numFmtId="0" fontId="17" fillId="2" borderId="0"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15" xfId="0" applyFont="1" applyFill="1" applyBorder="1" applyAlignment="1">
      <alignment horizontal="center" vertical="top" wrapText="1"/>
    </xf>
    <xf numFmtId="0" fontId="17" fillId="2" borderId="8" xfId="0" applyFont="1" applyFill="1" applyBorder="1" applyAlignment="1">
      <alignment horizontal="center" vertical="top" wrapText="1"/>
    </xf>
    <xf numFmtId="0" fontId="17" fillId="2" borderId="2" xfId="1" applyFont="1" applyFill="1" applyBorder="1" applyAlignment="1">
      <alignment horizontal="center" vertical="top" wrapText="1"/>
    </xf>
    <xf numFmtId="0" fontId="17" fillId="2" borderId="9" xfId="1" applyFont="1" applyFill="1" applyBorder="1" applyAlignment="1">
      <alignment horizontal="center" vertical="top" wrapText="1"/>
    </xf>
    <xf numFmtId="0" fontId="17" fillId="2" borderId="3" xfId="1" applyFont="1" applyFill="1" applyBorder="1" applyAlignment="1">
      <alignment horizontal="center" vertical="top" wrapText="1"/>
    </xf>
    <xf numFmtId="0" fontId="17" fillId="2" borderId="11" xfId="1" applyFont="1" applyFill="1" applyBorder="1" applyAlignment="1">
      <alignment horizontal="center" vertical="top" wrapText="1"/>
    </xf>
    <xf numFmtId="0" fontId="17" fillId="2" borderId="0" xfId="1" applyFont="1" applyFill="1" applyBorder="1" applyAlignment="1">
      <alignment horizontal="center" vertical="top" wrapText="1"/>
    </xf>
    <xf numFmtId="0" fontId="17" fillId="2" borderId="13" xfId="1" applyFont="1" applyFill="1" applyBorder="1" applyAlignment="1">
      <alignment horizontal="center" vertical="top" wrapText="1"/>
    </xf>
    <xf numFmtId="0" fontId="17" fillId="2" borderId="7" xfId="1" applyFont="1" applyFill="1" applyBorder="1" applyAlignment="1">
      <alignment horizontal="center" vertical="top" wrapText="1"/>
    </xf>
    <xf numFmtId="0" fontId="17" fillId="2" borderId="15" xfId="1" applyFont="1" applyFill="1" applyBorder="1" applyAlignment="1">
      <alignment horizontal="center" vertical="top" wrapText="1"/>
    </xf>
    <xf numFmtId="0" fontId="17" fillId="2" borderId="8" xfId="1" applyFont="1" applyFill="1" applyBorder="1" applyAlignment="1">
      <alignment horizontal="center" vertical="top" wrapText="1"/>
    </xf>
    <xf numFmtId="0" fontId="1" fillId="2" borderId="10" xfId="0" applyFont="1" applyFill="1" applyBorder="1" applyAlignment="1">
      <alignment horizontal="center"/>
    </xf>
    <xf numFmtId="0" fontId="1" fillId="2" borderId="12" xfId="0" applyFont="1" applyFill="1" applyBorder="1" applyAlignment="1">
      <alignment horizontal="center"/>
    </xf>
    <xf numFmtId="0" fontId="1" fillId="2" borderId="14" xfId="0" applyFont="1" applyFill="1" applyBorder="1" applyAlignment="1">
      <alignment horizontal="center"/>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165" fontId="4" fillId="2" borderId="9" xfId="0" applyNumberFormat="1"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165" fontId="4" fillId="2" borderId="13"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165" fontId="4" fillId="2" borderId="15"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165" fontId="4" fillId="3" borderId="9"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165" fontId="4" fillId="3" borderId="11" xfId="0" applyNumberFormat="1" applyFont="1" applyFill="1" applyBorder="1" applyAlignment="1">
      <alignment horizontal="center" vertical="center" wrapText="1"/>
    </xf>
    <xf numFmtId="165" fontId="4" fillId="3" borderId="0" xfId="0" applyNumberFormat="1" applyFont="1" applyFill="1" applyBorder="1" applyAlignment="1">
      <alignment horizontal="center" vertical="center" wrapText="1"/>
    </xf>
    <xf numFmtId="165" fontId="4" fillId="3" borderId="13" xfId="0" applyNumberFormat="1" applyFont="1" applyFill="1" applyBorder="1" applyAlignment="1">
      <alignment horizontal="center" vertical="center" wrapText="1"/>
    </xf>
    <xf numFmtId="165" fontId="4" fillId="3" borderId="7" xfId="0" applyNumberFormat="1" applyFont="1" applyFill="1" applyBorder="1" applyAlignment="1">
      <alignment horizontal="center" vertical="center" wrapText="1"/>
    </xf>
    <xf numFmtId="165" fontId="4" fillId="3" borderId="15" xfId="0" applyNumberFormat="1" applyFont="1" applyFill="1" applyBorder="1" applyAlignment="1">
      <alignment horizontal="center" vertical="center" wrapText="1"/>
    </xf>
    <xf numFmtId="165" fontId="4" fillId="3" borderId="8" xfId="0" applyNumberFormat="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4" fillId="2" borderId="4" xfId="1" applyFont="1" applyFill="1" applyBorder="1" applyAlignment="1">
      <alignment horizontal="left" vertical="center" wrapText="1"/>
    </xf>
    <xf numFmtId="0" fontId="4" fillId="2" borderId="5" xfId="1" applyFont="1" applyFill="1" applyBorder="1" applyAlignment="1">
      <alignment horizontal="left" vertical="center"/>
    </xf>
    <xf numFmtId="0" fontId="4" fillId="2" borderId="6" xfId="1" applyFont="1" applyFill="1" applyBorder="1" applyAlignment="1">
      <alignment horizontal="left" vertical="center"/>
    </xf>
    <xf numFmtId="0" fontId="1" fillId="2" borderId="10" xfId="1" applyFont="1" applyFill="1" applyBorder="1" applyAlignment="1">
      <alignment horizontal="left" vertical="top" wrapText="1"/>
    </xf>
    <xf numFmtId="0" fontId="1" fillId="2" borderId="12" xfId="1" applyFont="1" applyFill="1" applyBorder="1" applyAlignment="1">
      <alignment horizontal="left" vertical="top" wrapText="1"/>
    </xf>
    <xf numFmtId="0" fontId="16" fillId="2" borderId="10" xfId="1" applyFont="1" applyFill="1" applyBorder="1" applyAlignment="1">
      <alignment horizontal="center" vertical="top" wrapText="1"/>
    </xf>
    <xf numFmtId="0" fontId="16" fillId="2" borderId="12" xfId="1" applyFont="1" applyFill="1" applyBorder="1" applyAlignment="1">
      <alignment horizontal="center" vertical="top" wrapText="1"/>
    </xf>
    <xf numFmtId="0" fontId="1" fillId="2" borderId="7" xfId="1" applyFont="1" applyFill="1" applyBorder="1" applyAlignment="1">
      <alignment horizontal="justify" vertical="top" wrapText="1"/>
    </xf>
    <xf numFmtId="0" fontId="4" fillId="2" borderId="2"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3" xfId="1" applyFont="1" applyFill="1" applyBorder="1" applyAlignment="1">
      <alignment horizontal="center" vertical="top" wrapText="1"/>
    </xf>
    <xf numFmtId="0" fontId="4" fillId="2" borderId="11" xfId="1" applyFont="1" applyFill="1" applyBorder="1" applyAlignment="1">
      <alignment horizontal="center" vertical="top" wrapText="1"/>
    </xf>
    <xf numFmtId="0" fontId="4" fillId="2" borderId="0" xfId="1" applyFont="1" applyFill="1" applyBorder="1" applyAlignment="1">
      <alignment horizontal="center" vertical="top" wrapText="1"/>
    </xf>
    <xf numFmtId="0" fontId="4" fillId="2" borderId="13" xfId="1" applyFont="1" applyFill="1" applyBorder="1" applyAlignment="1">
      <alignment horizontal="center" vertical="top" wrapText="1"/>
    </xf>
    <xf numFmtId="0" fontId="4" fillId="2" borderId="7" xfId="1" applyFont="1" applyFill="1" applyBorder="1" applyAlignment="1">
      <alignment horizontal="center" vertical="top" wrapText="1"/>
    </xf>
    <xf numFmtId="0" fontId="4" fillId="2" borderId="15" xfId="1" applyFont="1" applyFill="1" applyBorder="1" applyAlignment="1">
      <alignment horizontal="center" vertical="top" wrapText="1"/>
    </xf>
    <xf numFmtId="0" fontId="4" fillId="2" borderId="8" xfId="1" applyFont="1" applyFill="1" applyBorder="1" applyAlignment="1">
      <alignment horizontal="center" vertical="top" wrapText="1"/>
    </xf>
    <xf numFmtId="164" fontId="4" fillId="2" borderId="5"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1" fillId="2" borderId="14" xfId="1" applyFont="1" applyFill="1" applyBorder="1" applyAlignment="1">
      <alignment horizontal="left" vertical="top" wrapText="1"/>
    </xf>
    <xf numFmtId="0" fontId="4" fillId="2" borderId="11" xfId="1" applyFont="1" applyFill="1" applyBorder="1" applyAlignment="1">
      <alignment horizontal="left" vertical="center"/>
    </xf>
    <xf numFmtId="0" fontId="4" fillId="2" borderId="0" xfId="1" applyFont="1" applyFill="1" applyBorder="1" applyAlignment="1">
      <alignment horizontal="left" vertical="center"/>
    </xf>
    <xf numFmtId="0" fontId="4" fillId="2" borderId="15" xfId="1" applyFont="1" applyFill="1" applyBorder="1" applyAlignment="1">
      <alignment horizontal="left" vertical="center"/>
    </xf>
    <xf numFmtId="0" fontId="4" fillId="2" borderId="8" xfId="1" applyFont="1" applyFill="1" applyBorder="1" applyAlignment="1">
      <alignment horizontal="left" vertical="center"/>
    </xf>
    <xf numFmtId="0" fontId="1" fillId="2" borderId="15" xfId="1" applyFont="1" applyFill="1" applyBorder="1" applyAlignment="1">
      <alignment horizontal="justify" vertical="top" wrapText="1"/>
    </xf>
    <xf numFmtId="0" fontId="1" fillId="2" borderId="9"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2" xfId="1" applyFont="1" applyFill="1" applyBorder="1" applyAlignment="1">
      <alignment horizontal="justify" vertical="center" wrapText="1"/>
    </xf>
    <xf numFmtId="0" fontId="20" fillId="2" borderId="11" xfId="0" applyFont="1" applyFill="1" applyBorder="1" applyAlignment="1"/>
    <xf numFmtId="164" fontId="4" fillId="2" borderId="15" xfId="0" applyNumberFormat="1" applyFont="1" applyFill="1" applyBorder="1" applyAlignment="1">
      <alignment horizontal="left" vertical="center" wrapText="1"/>
    </xf>
    <xf numFmtId="164" fontId="4" fillId="2" borderId="8" xfId="0" applyNumberFormat="1" applyFont="1" applyFill="1" applyBorder="1" applyAlignment="1">
      <alignment horizontal="left" vertical="center" wrapText="1"/>
    </xf>
    <xf numFmtId="0" fontId="1" fillId="2" borderId="11" xfId="0" applyFont="1" applyFill="1" applyBorder="1" applyAlignment="1">
      <alignment horizontal="justify" vertical="top"/>
    </xf>
    <xf numFmtId="0" fontId="7" fillId="2" borderId="12" xfId="1" applyFont="1" applyFill="1" applyBorder="1" applyAlignment="1">
      <alignment horizontal="left" vertical="top" wrapText="1"/>
    </xf>
    <xf numFmtId="0" fontId="7" fillId="2" borderId="10" xfId="1" applyFont="1" applyFill="1" applyBorder="1" applyAlignment="1">
      <alignment horizontal="justify" vertical="top" wrapText="1"/>
    </xf>
    <xf numFmtId="0" fontId="7" fillId="2" borderId="12" xfId="1" applyFont="1" applyFill="1" applyBorder="1" applyAlignment="1">
      <alignment horizontal="justify" vertical="top" wrapText="1"/>
    </xf>
    <xf numFmtId="0" fontId="1" fillId="2" borderId="12" xfId="0" applyFont="1" applyFill="1" applyBorder="1" applyAlignment="1">
      <alignment horizontal="left" vertical="top" wrapText="1"/>
    </xf>
    <xf numFmtId="0" fontId="1" fillId="2" borderId="3" xfId="0" applyFont="1" applyFill="1" applyBorder="1" applyAlignment="1">
      <alignment horizontal="justify" vertical="top" wrapText="1"/>
    </xf>
    <xf numFmtId="0" fontId="1" fillId="2" borderId="2" xfId="0" applyFont="1" applyFill="1" applyBorder="1" applyAlignment="1">
      <alignment horizontal="justify" vertical="top" wrapText="1"/>
    </xf>
    <xf numFmtId="0" fontId="1" fillId="2" borderId="11" xfId="0" applyFont="1" applyFill="1" applyBorder="1" applyAlignment="1">
      <alignment horizontal="justify" vertical="top" wrapText="1"/>
    </xf>
    <xf numFmtId="164" fontId="8" fillId="2" borderId="4" xfId="0" applyNumberFormat="1" applyFont="1" applyFill="1" applyBorder="1" applyAlignment="1">
      <alignment horizontal="left" vertical="center" wrapText="1"/>
    </xf>
    <xf numFmtId="164" fontId="8" fillId="2" borderId="5" xfId="0" applyNumberFormat="1" applyFont="1" applyFill="1" applyBorder="1" applyAlignment="1">
      <alignment horizontal="left" vertical="center" wrapText="1"/>
    </xf>
    <xf numFmtId="164" fontId="8" fillId="2" borderId="6" xfId="0" applyNumberFormat="1" applyFont="1" applyFill="1" applyBorder="1" applyAlignment="1">
      <alignment horizontal="left" vertical="center" wrapText="1"/>
    </xf>
    <xf numFmtId="0" fontId="4" fillId="2" borderId="4" xfId="1" applyFont="1" applyFill="1" applyBorder="1" applyAlignment="1">
      <alignment horizontal="left" vertical="center"/>
    </xf>
    <xf numFmtId="0" fontId="5" fillId="2" borderId="3"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1" fillId="2" borderId="6"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1" xfId="0" applyFont="1" applyFill="1" applyBorder="1" applyAlignment="1">
      <alignment horizontal="justify" vertical="top"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0" xfId="0" applyFont="1" applyFill="1" applyAlignment="1">
      <alignment horizontal="center" vertical="center"/>
    </xf>
    <xf numFmtId="0" fontId="2"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0" xfId="0" applyFont="1" applyFill="1" applyBorder="1" applyAlignment="1">
      <alignment horizontal="left" vertical="center"/>
    </xf>
    <xf numFmtId="0" fontId="19" fillId="0" borderId="0" xfId="0" applyFont="1" applyFill="1" applyBorder="1" applyAlignment="1">
      <alignment horizontal="left" vertical="center"/>
    </xf>
    <xf numFmtId="0" fontId="17" fillId="0" borderId="0"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5" fillId="2" borderId="10" xfId="0" applyFont="1" applyFill="1" applyBorder="1" applyAlignment="1">
      <alignment horizontal="justify" vertical="top" wrapText="1"/>
    </xf>
    <xf numFmtId="0" fontId="5" fillId="2" borderId="12" xfId="0" applyFont="1" applyFill="1" applyBorder="1" applyAlignment="1">
      <alignment horizontal="justify" vertical="top" wrapText="1"/>
    </xf>
    <xf numFmtId="0" fontId="9" fillId="2" borderId="12" xfId="0" applyFont="1" applyFill="1" applyBorder="1" applyAlignment="1">
      <alignment horizontal="center" vertical="top" wrapText="1"/>
    </xf>
    <xf numFmtId="0" fontId="1" fillId="2" borderId="1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4" fillId="5" borderId="2" xfId="1" applyFont="1" applyFill="1" applyBorder="1" applyAlignment="1">
      <alignment horizontal="center" vertical="top"/>
    </xf>
    <xf numFmtId="0" fontId="4" fillId="5" borderId="9" xfId="1" applyFont="1" applyFill="1" applyBorder="1" applyAlignment="1">
      <alignment horizontal="center" vertical="top"/>
    </xf>
    <xf numFmtId="0" fontId="4" fillId="5" borderId="3" xfId="1" applyFont="1" applyFill="1" applyBorder="1" applyAlignment="1">
      <alignment horizontal="center" vertical="top"/>
    </xf>
    <xf numFmtId="0" fontId="4" fillId="5" borderId="11" xfId="1" applyFont="1" applyFill="1" applyBorder="1" applyAlignment="1">
      <alignment horizontal="center" vertical="top"/>
    </xf>
    <xf numFmtId="0" fontId="4" fillId="5" borderId="0" xfId="1" applyFont="1" applyFill="1" applyBorder="1" applyAlignment="1">
      <alignment horizontal="center" vertical="top"/>
    </xf>
    <xf numFmtId="0" fontId="4" fillId="5" borderId="13" xfId="1" applyFont="1" applyFill="1" applyBorder="1" applyAlignment="1">
      <alignment horizontal="center" vertical="top"/>
    </xf>
    <xf numFmtId="0" fontId="4" fillId="5" borderId="7" xfId="1" applyFont="1" applyFill="1" applyBorder="1" applyAlignment="1">
      <alignment horizontal="center" vertical="top"/>
    </xf>
    <xf numFmtId="0" fontId="4" fillId="5" borderId="15" xfId="1" applyFont="1" applyFill="1" applyBorder="1" applyAlignment="1">
      <alignment horizontal="center" vertical="top"/>
    </xf>
    <xf numFmtId="0" fontId="4" fillId="5" borderId="8" xfId="1" applyFont="1" applyFill="1" applyBorder="1" applyAlignment="1">
      <alignment horizontal="center" vertical="top"/>
    </xf>
    <xf numFmtId="165" fontId="4" fillId="2" borderId="2" xfId="0" applyNumberFormat="1"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9" xfId="0" applyNumberFormat="1" applyFont="1" applyFill="1" applyBorder="1" applyAlignment="1">
      <alignment horizontal="center" vertical="center" wrapText="1"/>
    </xf>
    <xf numFmtId="165" fontId="1" fillId="2" borderId="3"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165" fontId="1" fillId="2" borderId="15"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0" xfId="1" applyFont="1" applyFill="1" applyBorder="1" applyAlignment="1">
      <alignment horizontal="center" vertical="top" wrapText="1"/>
    </xf>
    <xf numFmtId="0" fontId="4" fillId="2" borderId="12" xfId="1" applyFont="1" applyFill="1" applyBorder="1" applyAlignment="1">
      <alignment horizontal="center" vertical="top" wrapText="1"/>
    </xf>
    <xf numFmtId="0" fontId="4" fillId="2" borderId="14" xfId="1" applyFont="1" applyFill="1" applyBorder="1" applyAlignment="1">
      <alignment horizontal="center" vertical="top" wrapText="1"/>
    </xf>
    <xf numFmtId="0" fontId="4" fillId="3" borderId="10" xfId="1" applyFont="1" applyFill="1" applyBorder="1" applyAlignment="1">
      <alignment horizontal="center" vertical="top" wrapText="1"/>
    </xf>
    <xf numFmtId="0" fontId="4" fillId="3" borderId="12" xfId="1" applyFont="1" applyFill="1" applyBorder="1" applyAlignment="1">
      <alignment horizontal="center" vertical="top" wrapText="1"/>
    </xf>
    <xf numFmtId="0" fontId="4" fillId="3" borderId="14" xfId="1" applyFont="1" applyFill="1" applyBorder="1" applyAlignment="1">
      <alignment horizontal="center" vertical="top" wrapText="1"/>
    </xf>
    <xf numFmtId="0" fontId="1" fillId="2" borderId="12" xfId="0" applyFont="1" applyFill="1" applyBorder="1" applyAlignment="1">
      <alignment horizontal="center" vertical="center"/>
    </xf>
    <xf numFmtId="164" fontId="11" fillId="2" borderId="2" xfId="0" applyNumberFormat="1" applyFont="1" applyFill="1" applyBorder="1" applyAlignment="1">
      <alignment horizontal="center" vertical="center" wrapText="1"/>
    </xf>
    <xf numFmtId="164" fontId="11" fillId="2" borderId="9" xfId="0" applyNumberFormat="1" applyFont="1" applyFill="1" applyBorder="1" applyAlignment="1">
      <alignment horizontal="center" vertical="center" wrapText="1"/>
    </xf>
    <xf numFmtId="164" fontId="11" fillId="2" borderId="3" xfId="0" applyNumberFormat="1" applyFont="1" applyFill="1" applyBorder="1" applyAlignment="1">
      <alignment horizontal="center" vertical="center" wrapText="1"/>
    </xf>
    <xf numFmtId="164" fontId="11" fillId="2" borderId="11" xfId="0" applyNumberFormat="1" applyFont="1" applyFill="1" applyBorder="1" applyAlignment="1">
      <alignment horizontal="center" vertical="center" wrapText="1"/>
    </xf>
    <xf numFmtId="164" fontId="11" fillId="2" borderId="0" xfId="0" applyNumberFormat="1" applyFont="1" applyFill="1" applyBorder="1" applyAlignment="1">
      <alignment horizontal="center" vertical="center" wrapText="1"/>
    </xf>
    <xf numFmtId="164" fontId="11" fillId="2" borderId="13" xfId="0" applyNumberFormat="1" applyFont="1" applyFill="1" applyBorder="1" applyAlignment="1">
      <alignment horizontal="center" vertical="center" wrapText="1"/>
    </xf>
    <xf numFmtId="164" fontId="11" fillId="2" borderId="7" xfId="0" applyNumberFormat="1" applyFont="1" applyFill="1" applyBorder="1" applyAlignment="1">
      <alignment horizontal="center" vertical="center" wrapText="1"/>
    </xf>
    <xf numFmtId="164" fontId="11" fillId="2" borderId="15" xfId="0" applyNumberFormat="1" applyFont="1" applyFill="1" applyBorder="1" applyAlignment="1">
      <alignment horizontal="center" vertical="center" wrapText="1"/>
    </xf>
    <xf numFmtId="164" fontId="11" fillId="2" borderId="8" xfId="0" applyNumberFormat="1" applyFont="1" applyFill="1" applyBorder="1" applyAlignment="1">
      <alignment horizontal="center" vertical="center" wrapText="1"/>
    </xf>
    <xf numFmtId="0" fontId="17" fillId="2" borderId="10" xfId="0" applyFont="1" applyFill="1" applyBorder="1" applyAlignment="1">
      <alignment horizontal="center" vertical="top" wrapText="1"/>
    </xf>
    <xf numFmtId="0" fontId="17" fillId="2" borderId="14" xfId="0" applyFont="1" applyFill="1" applyBorder="1" applyAlignment="1">
      <alignment horizontal="center" vertical="top" wrapText="1"/>
    </xf>
    <xf numFmtId="0" fontId="17" fillId="3" borderId="10"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7" fillId="3" borderId="14" xfId="0" applyFont="1" applyFill="1" applyBorder="1" applyAlignment="1">
      <alignment horizontal="center" vertical="top" wrapText="1"/>
    </xf>
    <xf numFmtId="0" fontId="17" fillId="4" borderId="10"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14" xfId="0" applyFont="1" applyFill="1" applyBorder="1" applyAlignment="1">
      <alignment horizontal="center" vertical="top" wrapText="1"/>
    </xf>
    <xf numFmtId="0" fontId="17" fillId="3" borderId="10" xfId="1" applyFont="1" applyFill="1" applyBorder="1" applyAlignment="1">
      <alignment horizontal="center" vertical="top" wrapText="1"/>
    </xf>
    <xf numFmtId="0" fontId="17" fillId="3" borderId="12" xfId="1" applyFont="1" applyFill="1" applyBorder="1" applyAlignment="1">
      <alignment horizontal="center" vertical="top" wrapText="1"/>
    </xf>
    <xf numFmtId="0" fontId="17" fillId="3" borderId="14" xfId="1" applyFont="1" applyFill="1" applyBorder="1" applyAlignment="1">
      <alignment horizontal="center" vertical="top" wrapText="1"/>
    </xf>
    <xf numFmtId="0" fontId="17" fillId="4" borderId="10" xfId="1" applyFont="1" applyFill="1" applyBorder="1" applyAlignment="1">
      <alignment horizontal="center" vertical="top" wrapText="1"/>
    </xf>
    <xf numFmtId="0" fontId="17" fillId="4" borderId="12" xfId="1" applyFont="1" applyFill="1" applyBorder="1" applyAlignment="1">
      <alignment horizontal="center" vertical="top" wrapText="1"/>
    </xf>
    <xf numFmtId="0" fontId="17" fillId="4" borderId="14" xfId="1" applyFont="1" applyFill="1" applyBorder="1" applyAlignment="1">
      <alignment horizontal="center" vertical="top" wrapText="1"/>
    </xf>
    <xf numFmtId="0" fontId="17" fillId="2" borderId="2"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0" borderId="1" xfId="0" applyFont="1" applyBorder="1" applyAlignment="1">
      <alignment horizontal="center" vertical="center" wrapText="1"/>
    </xf>
    <xf numFmtId="164" fontId="4" fillId="2" borderId="2"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4" fillId="2" borderId="11"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17" fillId="2" borderId="2" xfId="0" applyNumberFormat="1" applyFont="1" applyFill="1" applyBorder="1" applyAlignment="1">
      <alignment horizontal="center" vertical="center" wrapText="1"/>
    </xf>
    <xf numFmtId="164" fontId="17" fillId="2" borderId="9" xfId="0" applyNumberFormat="1" applyFont="1" applyFill="1" applyBorder="1" applyAlignment="1">
      <alignment horizontal="center" vertical="center" wrapText="1"/>
    </xf>
    <xf numFmtId="164" fontId="17" fillId="2" borderId="3" xfId="0" applyNumberFormat="1" applyFont="1" applyFill="1" applyBorder="1" applyAlignment="1">
      <alignment horizontal="center" vertical="center" wrapText="1"/>
    </xf>
    <xf numFmtId="164" fontId="17" fillId="2" borderId="7" xfId="0" applyNumberFormat="1" applyFont="1" applyFill="1" applyBorder="1" applyAlignment="1">
      <alignment horizontal="center" vertical="center" wrapText="1"/>
    </xf>
    <xf numFmtId="164" fontId="17" fillId="2" borderId="15" xfId="0" applyNumberFormat="1" applyFont="1" applyFill="1" applyBorder="1" applyAlignment="1">
      <alignment horizontal="center" vertical="center" wrapText="1"/>
    </xf>
    <xf numFmtId="164" fontId="17" fillId="2" borderId="8" xfId="0" applyNumberFormat="1" applyFont="1" applyFill="1" applyBorder="1" applyAlignment="1">
      <alignment horizontal="center" vertical="center" wrapText="1"/>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wrapText="1"/>
    </xf>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5"/>
  <sheetViews>
    <sheetView tabSelected="1" topLeftCell="A172" zoomScale="66" zoomScaleNormal="66" workbookViewId="0">
      <selection activeCell="R189" sqref="R189"/>
    </sheetView>
  </sheetViews>
  <sheetFormatPr defaultRowHeight="15" x14ac:dyDescent="0.25"/>
  <cols>
    <col min="1" max="1" width="14.140625" style="1" customWidth="1"/>
    <col min="2" max="2" width="18.42578125" style="1" customWidth="1"/>
    <col min="3" max="3" width="33.85546875" style="1" customWidth="1"/>
    <col min="4" max="4" width="11.28515625" style="120" customWidth="1"/>
    <col min="5" max="5" width="22.7109375" style="1" customWidth="1"/>
    <col min="6" max="6" width="18.140625" style="1" customWidth="1"/>
    <col min="7" max="13" width="13.42578125" style="1" customWidth="1"/>
    <col min="14" max="14" width="12.5703125" style="1" customWidth="1"/>
    <col min="15" max="15" width="34.140625" style="121" customWidth="1"/>
    <col min="16" max="17" width="14.42578125" style="122" customWidth="1"/>
    <col min="18" max="238" width="9.140625" style="1"/>
    <col min="239" max="239" width="14.140625" style="1" customWidth="1"/>
    <col min="240" max="240" width="18.42578125" style="1" customWidth="1"/>
    <col min="241" max="241" width="33.85546875" style="1" customWidth="1"/>
    <col min="242" max="242" width="11.28515625" style="1" customWidth="1"/>
    <col min="243" max="243" width="26" style="1" customWidth="1"/>
    <col min="244" max="245" width="13.42578125" style="1" customWidth="1"/>
    <col min="246" max="246" width="14.140625" style="1" customWidth="1"/>
    <col min="247" max="247" width="34.140625" style="1" customWidth="1"/>
    <col min="248" max="249" width="12.140625" style="1" customWidth="1"/>
    <col min="250" max="250" width="14.28515625" style="1" customWidth="1"/>
    <col min="251" max="494" width="9.140625" style="1"/>
    <col min="495" max="495" width="14.140625" style="1" customWidth="1"/>
    <col min="496" max="496" width="18.42578125" style="1" customWidth="1"/>
    <col min="497" max="497" width="33.85546875" style="1" customWidth="1"/>
    <col min="498" max="498" width="11.28515625" style="1" customWidth="1"/>
    <col min="499" max="499" width="26" style="1" customWidth="1"/>
    <col min="500" max="501" width="13.42578125" style="1" customWidth="1"/>
    <col min="502" max="502" width="14.140625" style="1" customWidth="1"/>
    <col min="503" max="503" width="34.140625" style="1" customWidth="1"/>
    <col min="504" max="505" width="12.140625" style="1" customWidth="1"/>
    <col min="506" max="506" width="14.28515625" style="1" customWidth="1"/>
    <col min="507" max="750" width="9.140625" style="1"/>
    <col min="751" max="751" width="14.140625" style="1" customWidth="1"/>
    <col min="752" max="752" width="18.42578125" style="1" customWidth="1"/>
    <col min="753" max="753" width="33.85546875" style="1" customWidth="1"/>
    <col min="754" max="754" width="11.28515625" style="1" customWidth="1"/>
    <col min="755" max="755" width="26" style="1" customWidth="1"/>
    <col min="756" max="757" width="13.42578125" style="1" customWidth="1"/>
    <col min="758" max="758" width="14.140625" style="1" customWidth="1"/>
    <col min="759" max="759" width="34.140625" style="1" customWidth="1"/>
    <col min="760" max="761" width="12.140625" style="1" customWidth="1"/>
    <col min="762" max="762" width="14.28515625" style="1" customWidth="1"/>
    <col min="763" max="1006" width="9.140625" style="1"/>
    <col min="1007" max="1007" width="14.140625" style="1" customWidth="1"/>
    <col min="1008" max="1008" width="18.42578125" style="1" customWidth="1"/>
    <col min="1009" max="1009" width="33.85546875" style="1" customWidth="1"/>
    <col min="1010" max="1010" width="11.28515625" style="1" customWidth="1"/>
    <col min="1011" max="1011" width="26" style="1" customWidth="1"/>
    <col min="1012" max="1013" width="13.42578125" style="1" customWidth="1"/>
    <col min="1014" max="1014" width="14.140625" style="1" customWidth="1"/>
    <col min="1015" max="1015" width="34.140625" style="1" customWidth="1"/>
    <col min="1016" max="1017" width="12.140625" style="1" customWidth="1"/>
    <col min="1018" max="1018" width="14.28515625" style="1" customWidth="1"/>
    <col min="1019" max="1262" width="9.140625" style="1"/>
    <col min="1263" max="1263" width="14.140625" style="1" customWidth="1"/>
    <col min="1264" max="1264" width="18.42578125" style="1" customWidth="1"/>
    <col min="1265" max="1265" width="33.85546875" style="1" customWidth="1"/>
    <col min="1266" max="1266" width="11.28515625" style="1" customWidth="1"/>
    <col min="1267" max="1267" width="26" style="1" customWidth="1"/>
    <col min="1268" max="1269" width="13.42578125" style="1" customWidth="1"/>
    <col min="1270" max="1270" width="14.140625" style="1" customWidth="1"/>
    <col min="1271" max="1271" width="34.140625" style="1" customWidth="1"/>
    <col min="1272" max="1273" width="12.140625" style="1" customWidth="1"/>
    <col min="1274" max="1274" width="14.28515625" style="1" customWidth="1"/>
    <col min="1275" max="1518" width="9.140625" style="1"/>
    <col min="1519" max="1519" width="14.140625" style="1" customWidth="1"/>
    <col min="1520" max="1520" width="18.42578125" style="1" customWidth="1"/>
    <col min="1521" max="1521" width="33.85546875" style="1" customWidth="1"/>
    <col min="1522" max="1522" width="11.28515625" style="1" customWidth="1"/>
    <col min="1523" max="1523" width="26" style="1" customWidth="1"/>
    <col min="1524" max="1525" width="13.42578125" style="1" customWidth="1"/>
    <col min="1526" max="1526" width="14.140625" style="1" customWidth="1"/>
    <col min="1527" max="1527" width="34.140625" style="1" customWidth="1"/>
    <col min="1528" max="1529" width="12.140625" style="1" customWidth="1"/>
    <col min="1530" max="1530" width="14.28515625" style="1" customWidth="1"/>
    <col min="1531" max="1774" width="9.140625" style="1"/>
    <col min="1775" max="1775" width="14.140625" style="1" customWidth="1"/>
    <col min="1776" max="1776" width="18.42578125" style="1" customWidth="1"/>
    <col min="1777" max="1777" width="33.85546875" style="1" customWidth="1"/>
    <col min="1778" max="1778" width="11.28515625" style="1" customWidth="1"/>
    <col min="1779" max="1779" width="26" style="1" customWidth="1"/>
    <col min="1780" max="1781" width="13.42578125" style="1" customWidth="1"/>
    <col min="1782" max="1782" width="14.140625" style="1" customWidth="1"/>
    <col min="1783" max="1783" width="34.140625" style="1" customWidth="1"/>
    <col min="1784" max="1785" width="12.140625" style="1" customWidth="1"/>
    <col min="1786" max="1786" width="14.28515625" style="1" customWidth="1"/>
    <col min="1787" max="2030" width="9.140625" style="1"/>
    <col min="2031" max="2031" width="14.140625" style="1" customWidth="1"/>
    <col min="2032" max="2032" width="18.42578125" style="1" customWidth="1"/>
    <col min="2033" max="2033" width="33.85546875" style="1" customWidth="1"/>
    <col min="2034" max="2034" width="11.28515625" style="1" customWidth="1"/>
    <col min="2035" max="2035" width="26" style="1" customWidth="1"/>
    <col min="2036" max="2037" width="13.42578125" style="1" customWidth="1"/>
    <col min="2038" max="2038" width="14.140625" style="1" customWidth="1"/>
    <col min="2039" max="2039" width="34.140625" style="1" customWidth="1"/>
    <col min="2040" max="2041" width="12.140625" style="1" customWidth="1"/>
    <col min="2042" max="2042" width="14.28515625" style="1" customWidth="1"/>
    <col min="2043" max="2286" width="9.140625" style="1"/>
    <col min="2287" max="2287" width="14.140625" style="1" customWidth="1"/>
    <col min="2288" max="2288" width="18.42578125" style="1" customWidth="1"/>
    <col min="2289" max="2289" width="33.85546875" style="1" customWidth="1"/>
    <col min="2290" max="2290" width="11.28515625" style="1" customWidth="1"/>
    <col min="2291" max="2291" width="26" style="1" customWidth="1"/>
    <col min="2292" max="2293" width="13.42578125" style="1" customWidth="1"/>
    <col min="2294" max="2294" width="14.140625" style="1" customWidth="1"/>
    <col min="2295" max="2295" width="34.140625" style="1" customWidth="1"/>
    <col min="2296" max="2297" width="12.140625" style="1" customWidth="1"/>
    <col min="2298" max="2298" width="14.28515625" style="1" customWidth="1"/>
    <col min="2299" max="2542" width="9.140625" style="1"/>
    <col min="2543" max="2543" width="14.140625" style="1" customWidth="1"/>
    <col min="2544" max="2544" width="18.42578125" style="1" customWidth="1"/>
    <col min="2545" max="2545" width="33.85546875" style="1" customWidth="1"/>
    <col min="2546" max="2546" width="11.28515625" style="1" customWidth="1"/>
    <col min="2547" max="2547" width="26" style="1" customWidth="1"/>
    <col min="2548" max="2549" width="13.42578125" style="1" customWidth="1"/>
    <col min="2550" max="2550" width="14.140625" style="1" customWidth="1"/>
    <col min="2551" max="2551" width="34.140625" style="1" customWidth="1"/>
    <col min="2552" max="2553" width="12.140625" style="1" customWidth="1"/>
    <col min="2554" max="2554" width="14.28515625" style="1" customWidth="1"/>
    <col min="2555" max="2798" width="9.140625" style="1"/>
    <col min="2799" max="2799" width="14.140625" style="1" customWidth="1"/>
    <col min="2800" max="2800" width="18.42578125" style="1" customWidth="1"/>
    <col min="2801" max="2801" width="33.85546875" style="1" customWidth="1"/>
    <col min="2802" max="2802" width="11.28515625" style="1" customWidth="1"/>
    <col min="2803" max="2803" width="26" style="1" customWidth="1"/>
    <col min="2804" max="2805" width="13.42578125" style="1" customWidth="1"/>
    <col min="2806" max="2806" width="14.140625" style="1" customWidth="1"/>
    <col min="2807" max="2807" width="34.140625" style="1" customWidth="1"/>
    <col min="2808" max="2809" width="12.140625" style="1" customWidth="1"/>
    <col min="2810" max="2810" width="14.28515625" style="1" customWidth="1"/>
    <col min="2811" max="3054" width="9.140625" style="1"/>
    <col min="3055" max="3055" width="14.140625" style="1" customWidth="1"/>
    <col min="3056" max="3056" width="18.42578125" style="1" customWidth="1"/>
    <col min="3057" max="3057" width="33.85546875" style="1" customWidth="1"/>
    <col min="3058" max="3058" width="11.28515625" style="1" customWidth="1"/>
    <col min="3059" max="3059" width="26" style="1" customWidth="1"/>
    <col min="3060" max="3061" width="13.42578125" style="1" customWidth="1"/>
    <col min="3062" max="3062" width="14.140625" style="1" customWidth="1"/>
    <col min="3063" max="3063" width="34.140625" style="1" customWidth="1"/>
    <col min="3064" max="3065" width="12.140625" style="1" customWidth="1"/>
    <col min="3066" max="3066" width="14.28515625" style="1" customWidth="1"/>
    <col min="3067" max="3310" width="9.140625" style="1"/>
    <col min="3311" max="3311" width="14.140625" style="1" customWidth="1"/>
    <col min="3312" max="3312" width="18.42578125" style="1" customWidth="1"/>
    <col min="3313" max="3313" width="33.85546875" style="1" customWidth="1"/>
    <col min="3314" max="3314" width="11.28515625" style="1" customWidth="1"/>
    <col min="3315" max="3315" width="26" style="1" customWidth="1"/>
    <col min="3316" max="3317" width="13.42578125" style="1" customWidth="1"/>
    <col min="3318" max="3318" width="14.140625" style="1" customWidth="1"/>
    <col min="3319" max="3319" width="34.140625" style="1" customWidth="1"/>
    <col min="3320" max="3321" width="12.140625" style="1" customWidth="1"/>
    <col min="3322" max="3322" width="14.28515625" style="1" customWidth="1"/>
    <col min="3323" max="3566" width="9.140625" style="1"/>
    <col min="3567" max="3567" width="14.140625" style="1" customWidth="1"/>
    <col min="3568" max="3568" width="18.42578125" style="1" customWidth="1"/>
    <col min="3569" max="3569" width="33.85546875" style="1" customWidth="1"/>
    <col min="3570" max="3570" width="11.28515625" style="1" customWidth="1"/>
    <col min="3571" max="3571" width="26" style="1" customWidth="1"/>
    <col min="3572" max="3573" width="13.42578125" style="1" customWidth="1"/>
    <col min="3574" max="3574" width="14.140625" style="1" customWidth="1"/>
    <col min="3575" max="3575" width="34.140625" style="1" customWidth="1"/>
    <col min="3576" max="3577" width="12.140625" style="1" customWidth="1"/>
    <col min="3578" max="3578" width="14.28515625" style="1" customWidth="1"/>
    <col min="3579" max="3822" width="9.140625" style="1"/>
    <col min="3823" max="3823" width="14.140625" style="1" customWidth="1"/>
    <col min="3824" max="3824" width="18.42578125" style="1" customWidth="1"/>
    <col min="3825" max="3825" width="33.85546875" style="1" customWidth="1"/>
    <col min="3826" max="3826" width="11.28515625" style="1" customWidth="1"/>
    <col min="3827" max="3827" width="26" style="1" customWidth="1"/>
    <col min="3828" max="3829" width="13.42578125" style="1" customWidth="1"/>
    <col min="3830" max="3830" width="14.140625" style="1" customWidth="1"/>
    <col min="3831" max="3831" width="34.140625" style="1" customWidth="1"/>
    <col min="3832" max="3833" width="12.140625" style="1" customWidth="1"/>
    <col min="3834" max="3834" width="14.28515625" style="1" customWidth="1"/>
    <col min="3835" max="4078" width="9.140625" style="1"/>
    <col min="4079" max="4079" width="14.140625" style="1" customWidth="1"/>
    <col min="4080" max="4080" width="18.42578125" style="1" customWidth="1"/>
    <col min="4081" max="4081" width="33.85546875" style="1" customWidth="1"/>
    <col min="4082" max="4082" width="11.28515625" style="1" customWidth="1"/>
    <col min="4083" max="4083" width="26" style="1" customWidth="1"/>
    <col min="4084" max="4085" width="13.42578125" style="1" customWidth="1"/>
    <col min="4086" max="4086" width="14.140625" style="1" customWidth="1"/>
    <col min="4087" max="4087" width="34.140625" style="1" customWidth="1"/>
    <col min="4088" max="4089" width="12.140625" style="1" customWidth="1"/>
    <col min="4090" max="4090" width="14.28515625" style="1" customWidth="1"/>
    <col min="4091" max="4334" width="9.140625" style="1"/>
    <col min="4335" max="4335" width="14.140625" style="1" customWidth="1"/>
    <col min="4336" max="4336" width="18.42578125" style="1" customWidth="1"/>
    <col min="4337" max="4337" width="33.85546875" style="1" customWidth="1"/>
    <col min="4338" max="4338" width="11.28515625" style="1" customWidth="1"/>
    <col min="4339" max="4339" width="26" style="1" customWidth="1"/>
    <col min="4340" max="4341" width="13.42578125" style="1" customWidth="1"/>
    <col min="4342" max="4342" width="14.140625" style="1" customWidth="1"/>
    <col min="4343" max="4343" width="34.140625" style="1" customWidth="1"/>
    <col min="4344" max="4345" width="12.140625" style="1" customWidth="1"/>
    <col min="4346" max="4346" width="14.28515625" style="1" customWidth="1"/>
    <col min="4347" max="4590" width="9.140625" style="1"/>
    <col min="4591" max="4591" width="14.140625" style="1" customWidth="1"/>
    <col min="4592" max="4592" width="18.42578125" style="1" customWidth="1"/>
    <col min="4593" max="4593" width="33.85546875" style="1" customWidth="1"/>
    <col min="4594" max="4594" width="11.28515625" style="1" customWidth="1"/>
    <col min="4595" max="4595" width="26" style="1" customWidth="1"/>
    <col min="4596" max="4597" width="13.42578125" style="1" customWidth="1"/>
    <col min="4598" max="4598" width="14.140625" style="1" customWidth="1"/>
    <col min="4599" max="4599" width="34.140625" style="1" customWidth="1"/>
    <col min="4600" max="4601" width="12.140625" style="1" customWidth="1"/>
    <col min="4602" max="4602" width="14.28515625" style="1" customWidth="1"/>
    <col min="4603" max="4846" width="9.140625" style="1"/>
    <col min="4847" max="4847" width="14.140625" style="1" customWidth="1"/>
    <col min="4848" max="4848" width="18.42578125" style="1" customWidth="1"/>
    <col min="4849" max="4849" width="33.85546875" style="1" customWidth="1"/>
    <col min="4850" max="4850" width="11.28515625" style="1" customWidth="1"/>
    <col min="4851" max="4851" width="26" style="1" customWidth="1"/>
    <col min="4852" max="4853" width="13.42578125" style="1" customWidth="1"/>
    <col min="4854" max="4854" width="14.140625" style="1" customWidth="1"/>
    <col min="4855" max="4855" width="34.140625" style="1" customWidth="1"/>
    <col min="4856" max="4857" width="12.140625" style="1" customWidth="1"/>
    <col min="4858" max="4858" width="14.28515625" style="1" customWidth="1"/>
    <col min="4859" max="5102" width="9.140625" style="1"/>
    <col min="5103" max="5103" width="14.140625" style="1" customWidth="1"/>
    <col min="5104" max="5104" width="18.42578125" style="1" customWidth="1"/>
    <col min="5105" max="5105" width="33.85546875" style="1" customWidth="1"/>
    <col min="5106" max="5106" width="11.28515625" style="1" customWidth="1"/>
    <col min="5107" max="5107" width="26" style="1" customWidth="1"/>
    <col min="5108" max="5109" width="13.42578125" style="1" customWidth="1"/>
    <col min="5110" max="5110" width="14.140625" style="1" customWidth="1"/>
    <col min="5111" max="5111" width="34.140625" style="1" customWidth="1"/>
    <col min="5112" max="5113" width="12.140625" style="1" customWidth="1"/>
    <col min="5114" max="5114" width="14.28515625" style="1" customWidth="1"/>
    <col min="5115" max="5358" width="9.140625" style="1"/>
    <col min="5359" max="5359" width="14.140625" style="1" customWidth="1"/>
    <col min="5360" max="5360" width="18.42578125" style="1" customWidth="1"/>
    <col min="5361" max="5361" width="33.85546875" style="1" customWidth="1"/>
    <col min="5362" max="5362" width="11.28515625" style="1" customWidth="1"/>
    <col min="5363" max="5363" width="26" style="1" customWidth="1"/>
    <col min="5364" max="5365" width="13.42578125" style="1" customWidth="1"/>
    <col min="5366" max="5366" width="14.140625" style="1" customWidth="1"/>
    <col min="5367" max="5367" width="34.140625" style="1" customWidth="1"/>
    <col min="5368" max="5369" width="12.140625" style="1" customWidth="1"/>
    <col min="5370" max="5370" width="14.28515625" style="1" customWidth="1"/>
    <col min="5371" max="5614" width="9.140625" style="1"/>
    <col min="5615" max="5615" width="14.140625" style="1" customWidth="1"/>
    <col min="5616" max="5616" width="18.42578125" style="1" customWidth="1"/>
    <col min="5617" max="5617" width="33.85546875" style="1" customWidth="1"/>
    <col min="5618" max="5618" width="11.28515625" style="1" customWidth="1"/>
    <col min="5619" max="5619" width="26" style="1" customWidth="1"/>
    <col min="5620" max="5621" width="13.42578125" style="1" customWidth="1"/>
    <col min="5622" max="5622" width="14.140625" style="1" customWidth="1"/>
    <col min="5623" max="5623" width="34.140625" style="1" customWidth="1"/>
    <col min="5624" max="5625" width="12.140625" style="1" customWidth="1"/>
    <col min="5626" max="5626" width="14.28515625" style="1" customWidth="1"/>
    <col min="5627" max="5870" width="9.140625" style="1"/>
    <col min="5871" max="5871" width="14.140625" style="1" customWidth="1"/>
    <col min="5872" max="5872" width="18.42578125" style="1" customWidth="1"/>
    <col min="5873" max="5873" width="33.85546875" style="1" customWidth="1"/>
    <col min="5874" max="5874" width="11.28515625" style="1" customWidth="1"/>
    <col min="5875" max="5875" width="26" style="1" customWidth="1"/>
    <col min="5876" max="5877" width="13.42578125" style="1" customWidth="1"/>
    <col min="5878" max="5878" width="14.140625" style="1" customWidth="1"/>
    <col min="5879" max="5879" width="34.140625" style="1" customWidth="1"/>
    <col min="5880" max="5881" width="12.140625" style="1" customWidth="1"/>
    <col min="5882" max="5882" width="14.28515625" style="1" customWidth="1"/>
    <col min="5883" max="6126" width="9.140625" style="1"/>
    <col min="6127" max="6127" width="14.140625" style="1" customWidth="1"/>
    <col min="6128" max="6128" width="18.42578125" style="1" customWidth="1"/>
    <col min="6129" max="6129" width="33.85546875" style="1" customWidth="1"/>
    <col min="6130" max="6130" width="11.28515625" style="1" customWidth="1"/>
    <col min="6131" max="6131" width="26" style="1" customWidth="1"/>
    <col min="6132" max="6133" width="13.42578125" style="1" customWidth="1"/>
    <col min="6134" max="6134" width="14.140625" style="1" customWidth="1"/>
    <col min="6135" max="6135" width="34.140625" style="1" customWidth="1"/>
    <col min="6136" max="6137" width="12.140625" style="1" customWidth="1"/>
    <col min="6138" max="6138" width="14.28515625" style="1" customWidth="1"/>
    <col min="6139" max="6382" width="9.140625" style="1"/>
    <col min="6383" max="6383" width="14.140625" style="1" customWidth="1"/>
    <col min="6384" max="6384" width="18.42578125" style="1" customWidth="1"/>
    <col min="6385" max="6385" width="33.85546875" style="1" customWidth="1"/>
    <col min="6386" max="6386" width="11.28515625" style="1" customWidth="1"/>
    <col min="6387" max="6387" width="26" style="1" customWidth="1"/>
    <col min="6388" max="6389" width="13.42578125" style="1" customWidth="1"/>
    <col min="6390" max="6390" width="14.140625" style="1" customWidth="1"/>
    <col min="6391" max="6391" width="34.140625" style="1" customWidth="1"/>
    <col min="6392" max="6393" width="12.140625" style="1" customWidth="1"/>
    <col min="6394" max="6394" width="14.28515625" style="1" customWidth="1"/>
    <col min="6395" max="6638" width="9.140625" style="1"/>
    <col min="6639" max="6639" width="14.140625" style="1" customWidth="1"/>
    <col min="6640" max="6640" width="18.42578125" style="1" customWidth="1"/>
    <col min="6641" max="6641" width="33.85546875" style="1" customWidth="1"/>
    <col min="6642" max="6642" width="11.28515625" style="1" customWidth="1"/>
    <col min="6643" max="6643" width="26" style="1" customWidth="1"/>
    <col min="6644" max="6645" width="13.42578125" style="1" customWidth="1"/>
    <col min="6646" max="6646" width="14.140625" style="1" customWidth="1"/>
    <col min="6647" max="6647" width="34.140625" style="1" customWidth="1"/>
    <col min="6648" max="6649" width="12.140625" style="1" customWidth="1"/>
    <col min="6650" max="6650" width="14.28515625" style="1" customWidth="1"/>
    <col min="6651" max="6894" width="9.140625" style="1"/>
    <col min="6895" max="6895" width="14.140625" style="1" customWidth="1"/>
    <col min="6896" max="6896" width="18.42578125" style="1" customWidth="1"/>
    <col min="6897" max="6897" width="33.85546875" style="1" customWidth="1"/>
    <col min="6898" max="6898" width="11.28515625" style="1" customWidth="1"/>
    <col min="6899" max="6899" width="26" style="1" customWidth="1"/>
    <col min="6900" max="6901" width="13.42578125" style="1" customWidth="1"/>
    <col min="6902" max="6902" width="14.140625" style="1" customWidth="1"/>
    <col min="6903" max="6903" width="34.140625" style="1" customWidth="1"/>
    <col min="6904" max="6905" width="12.140625" style="1" customWidth="1"/>
    <col min="6906" max="6906" width="14.28515625" style="1" customWidth="1"/>
    <col min="6907" max="7150" width="9.140625" style="1"/>
    <col min="7151" max="7151" width="14.140625" style="1" customWidth="1"/>
    <col min="7152" max="7152" width="18.42578125" style="1" customWidth="1"/>
    <col min="7153" max="7153" width="33.85546875" style="1" customWidth="1"/>
    <col min="7154" max="7154" width="11.28515625" style="1" customWidth="1"/>
    <col min="7155" max="7155" width="26" style="1" customWidth="1"/>
    <col min="7156" max="7157" width="13.42578125" style="1" customWidth="1"/>
    <col min="7158" max="7158" width="14.140625" style="1" customWidth="1"/>
    <col min="7159" max="7159" width="34.140625" style="1" customWidth="1"/>
    <col min="7160" max="7161" width="12.140625" style="1" customWidth="1"/>
    <col min="7162" max="7162" width="14.28515625" style="1" customWidth="1"/>
    <col min="7163" max="7406" width="9.140625" style="1"/>
    <col min="7407" max="7407" width="14.140625" style="1" customWidth="1"/>
    <col min="7408" max="7408" width="18.42578125" style="1" customWidth="1"/>
    <col min="7409" max="7409" width="33.85546875" style="1" customWidth="1"/>
    <col min="7410" max="7410" width="11.28515625" style="1" customWidth="1"/>
    <col min="7411" max="7411" width="26" style="1" customWidth="1"/>
    <col min="7412" max="7413" width="13.42578125" style="1" customWidth="1"/>
    <col min="7414" max="7414" width="14.140625" style="1" customWidth="1"/>
    <col min="7415" max="7415" width="34.140625" style="1" customWidth="1"/>
    <col min="7416" max="7417" width="12.140625" style="1" customWidth="1"/>
    <col min="7418" max="7418" width="14.28515625" style="1" customWidth="1"/>
    <col min="7419" max="7662" width="9.140625" style="1"/>
    <col min="7663" max="7663" width="14.140625" style="1" customWidth="1"/>
    <col min="7664" max="7664" width="18.42578125" style="1" customWidth="1"/>
    <col min="7665" max="7665" width="33.85546875" style="1" customWidth="1"/>
    <col min="7666" max="7666" width="11.28515625" style="1" customWidth="1"/>
    <col min="7667" max="7667" width="26" style="1" customWidth="1"/>
    <col min="7668" max="7669" width="13.42578125" style="1" customWidth="1"/>
    <col min="7670" max="7670" width="14.140625" style="1" customWidth="1"/>
    <col min="7671" max="7671" width="34.140625" style="1" customWidth="1"/>
    <col min="7672" max="7673" width="12.140625" style="1" customWidth="1"/>
    <col min="7674" max="7674" width="14.28515625" style="1" customWidth="1"/>
    <col min="7675" max="7918" width="9.140625" style="1"/>
    <col min="7919" max="7919" width="14.140625" style="1" customWidth="1"/>
    <col min="7920" max="7920" width="18.42578125" style="1" customWidth="1"/>
    <col min="7921" max="7921" width="33.85546875" style="1" customWidth="1"/>
    <col min="7922" max="7922" width="11.28515625" style="1" customWidth="1"/>
    <col min="7923" max="7923" width="26" style="1" customWidth="1"/>
    <col min="7924" max="7925" width="13.42578125" style="1" customWidth="1"/>
    <col min="7926" max="7926" width="14.140625" style="1" customWidth="1"/>
    <col min="7927" max="7927" width="34.140625" style="1" customWidth="1"/>
    <col min="7928" max="7929" width="12.140625" style="1" customWidth="1"/>
    <col min="7930" max="7930" width="14.28515625" style="1" customWidth="1"/>
    <col min="7931" max="8174" width="9.140625" style="1"/>
    <col min="8175" max="8175" width="14.140625" style="1" customWidth="1"/>
    <col min="8176" max="8176" width="18.42578125" style="1" customWidth="1"/>
    <col min="8177" max="8177" width="33.85546875" style="1" customWidth="1"/>
    <col min="8178" max="8178" width="11.28515625" style="1" customWidth="1"/>
    <col min="8179" max="8179" width="26" style="1" customWidth="1"/>
    <col min="8180" max="8181" width="13.42578125" style="1" customWidth="1"/>
    <col min="8182" max="8182" width="14.140625" style="1" customWidth="1"/>
    <col min="8183" max="8183" width="34.140625" style="1" customWidth="1"/>
    <col min="8184" max="8185" width="12.140625" style="1" customWidth="1"/>
    <col min="8186" max="8186" width="14.28515625" style="1" customWidth="1"/>
    <col min="8187" max="8430" width="9.140625" style="1"/>
    <col min="8431" max="8431" width="14.140625" style="1" customWidth="1"/>
    <col min="8432" max="8432" width="18.42578125" style="1" customWidth="1"/>
    <col min="8433" max="8433" width="33.85546875" style="1" customWidth="1"/>
    <col min="8434" max="8434" width="11.28515625" style="1" customWidth="1"/>
    <col min="8435" max="8435" width="26" style="1" customWidth="1"/>
    <col min="8436" max="8437" width="13.42578125" style="1" customWidth="1"/>
    <col min="8438" max="8438" width="14.140625" style="1" customWidth="1"/>
    <col min="8439" max="8439" width="34.140625" style="1" customWidth="1"/>
    <col min="8440" max="8441" width="12.140625" style="1" customWidth="1"/>
    <col min="8442" max="8442" width="14.28515625" style="1" customWidth="1"/>
    <col min="8443" max="8686" width="9.140625" style="1"/>
    <col min="8687" max="8687" width="14.140625" style="1" customWidth="1"/>
    <col min="8688" max="8688" width="18.42578125" style="1" customWidth="1"/>
    <col min="8689" max="8689" width="33.85546875" style="1" customWidth="1"/>
    <col min="8690" max="8690" width="11.28515625" style="1" customWidth="1"/>
    <col min="8691" max="8691" width="26" style="1" customWidth="1"/>
    <col min="8692" max="8693" width="13.42578125" style="1" customWidth="1"/>
    <col min="8694" max="8694" width="14.140625" style="1" customWidth="1"/>
    <col min="8695" max="8695" width="34.140625" style="1" customWidth="1"/>
    <col min="8696" max="8697" width="12.140625" style="1" customWidth="1"/>
    <col min="8698" max="8698" width="14.28515625" style="1" customWidth="1"/>
    <col min="8699" max="8942" width="9.140625" style="1"/>
    <col min="8943" max="8943" width="14.140625" style="1" customWidth="1"/>
    <col min="8944" max="8944" width="18.42578125" style="1" customWidth="1"/>
    <col min="8945" max="8945" width="33.85546875" style="1" customWidth="1"/>
    <col min="8946" max="8946" width="11.28515625" style="1" customWidth="1"/>
    <col min="8947" max="8947" width="26" style="1" customWidth="1"/>
    <col min="8948" max="8949" width="13.42578125" style="1" customWidth="1"/>
    <col min="8950" max="8950" width="14.140625" style="1" customWidth="1"/>
    <col min="8951" max="8951" width="34.140625" style="1" customWidth="1"/>
    <col min="8952" max="8953" width="12.140625" style="1" customWidth="1"/>
    <col min="8954" max="8954" width="14.28515625" style="1" customWidth="1"/>
    <col min="8955" max="9198" width="9.140625" style="1"/>
    <col min="9199" max="9199" width="14.140625" style="1" customWidth="1"/>
    <col min="9200" max="9200" width="18.42578125" style="1" customWidth="1"/>
    <col min="9201" max="9201" width="33.85546875" style="1" customWidth="1"/>
    <col min="9202" max="9202" width="11.28515625" style="1" customWidth="1"/>
    <col min="9203" max="9203" width="26" style="1" customWidth="1"/>
    <col min="9204" max="9205" width="13.42578125" style="1" customWidth="1"/>
    <col min="9206" max="9206" width="14.140625" style="1" customWidth="1"/>
    <col min="9207" max="9207" width="34.140625" style="1" customWidth="1"/>
    <col min="9208" max="9209" width="12.140625" style="1" customWidth="1"/>
    <col min="9210" max="9210" width="14.28515625" style="1" customWidth="1"/>
    <col min="9211" max="9454" width="9.140625" style="1"/>
    <col min="9455" max="9455" width="14.140625" style="1" customWidth="1"/>
    <col min="9456" max="9456" width="18.42578125" style="1" customWidth="1"/>
    <col min="9457" max="9457" width="33.85546875" style="1" customWidth="1"/>
    <col min="9458" max="9458" width="11.28515625" style="1" customWidth="1"/>
    <col min="9459" max="9459" width="26" style="1" customWidth="1"/>
    <col min="9460" max="9461" width="13.42578125" style="1" customWidth="1"/>
    <col min="9462" max="9462" width="14.140625" style="1" customWidth="1"/>
    <col min="9463" max="9463" width="34.140625" style="1" customWidth="1"/>
    <col min="9464" max="9465" width="12.140625" style="1" customWidth="1"/>
    <col min="9466" max="9466" width="14.28515625" style="1" customWidth="1"/>
    <col min="9467" max="9710" width="9.140625" style="1"/>
    <col min="9711" max="9711" width="14.140625" style="1" customWidth="1"/>
    <col min="9712" max="9712" width="18.42578125" style="1" customWidth="1"/>
    <col min="9713" max="9713" width="33.85546875" style="1" customWidth="1"/>
    <col min="9714" max="9714" width="11.28515625" style="1" customWidth="1"/>
    <col min="9715" max="9715" width="26" style="1" customWidth="1"/>
    <col min="9716" max="9717" width="13.42578125" style="1" customWidth="1"/>
    <col min="9718" max="9718" width="14.140625" style="1" customWidth="1"/>
    <col min="9719" max="9719" width="34.140625" style="1" customWidth="1"/>
    <col min="9720" max="9721" width="12.140625" style="1" customWidth="1"/>
    <col min="9722" max="9722" width="14.28515625" style="1" customWidth="1"/>
    <col min="9723" max="9966" width="9.140625" style="1"/>
    <col min="9967" max="9967" width="14.140625" style="1" customWidth="1"/>
    <col min="9968" max="9968" width="18.42578125" style="1" customWidth="1"/>
    <col min="9969" max="9969" width="33.85546875" style="1" customWidth="1"/>
    <col min="9970" max="9970" width="11.28515625" style="1" customWidth="1"/>
    <col min="9971" max="9971" width="26" style="1" customWidth="1"/>
    <col min="9972" max="9973" width="13.42578125" style="1" customWidth="1"/>
    <col min="9974" max="9974" width="14.140625" style="1" customWidth="1"/>
    <col min="9975" max="9975" width="34.140625" style="1" customWidth="1"/>
    <col min="9976" max="9977" width="12.140625" style="1" customWidth="1"/>
    <col min="9978" max="9978" width="14.28515625" style="1" customWidth="1"/>
    <col min="9979" max="10222" width="9.140625" style="1"/>
    <col min="10223" max="10223" width="14.140625" style="1" customWidth="1"/>
    <col min="10224" max="10224" width="18.42578125" style="1" customWidth="1"/>
    <col min="10225" max="10225" width="33.85546875" style="1" customWidth="1"/>
    <col min="10226" max="10226" width="11.28515625" style="1" customWidth="1"/>
    <col min="10227" max="10227" width="26" style="1" customWidth="1"/>
    <col min="10228" max="10229" width="13.42578125" style="1" customWidth="1"/>
    <col min="10230" max="10230" width="14.140625" style="1" customWidth="1"/>
    <col min="10231" max="10231" width="34.140625" style="1" customWidth="1"/>
    <col min="10232" max="10233" width="12.140625" style="1" customWidth="1"/>
    <col min="10234" max="10234" width="14.28515625" style="1" customWidth="1"/>
    <col min="10235" max="10478" width="9.140625" style="1"/>
    <col min="10479" max="10479" width="14.140625" style="1" customWidth="1"/>
    <col min="10480" max="10480" width="18.42578125" style="1" customWidth="1"/>
    <col min="10481" max="10481" width="33.85546875" style="1" customWidth="1"/>
    <col min="10482" max="10482" width="11.28515625" style="1" customWidth="1"/>
    <col min="10483" max="10483" width="26" style="1" customWidth="1"/>
    <col min="10484" max="10485" width="13.42578125" style="1" customWidth="1"/>
    <col min="10486" max="10486" width="14.140625" style="1" customWidth="1"/>
    <col min="10487" max="10487" width="34.140625" style="1" customWidth="1"/>
    <col min="10488" max="10489" width="12.140625" style="1" customWidth="1"/>
    <col min="10490" max="10490" width="14.28515625" style="1" customWidth="1"/>
    <col min="10491" max="10734" width="9.140625" style="1"/>
    <col min="10735" max="10735" width="14.140625" style="1" customWidth="1"/>
    <col min="10736" max="10736" width="18.42578125" style="1" customWidth="1"/>
    <col min="10737" max="10737" width="33.85546875" style="1" customWidth="1"/>
    <col min="10738" max="10738" width="11.28515625" style="1" customWidth="1"/>
    <col min="10739" max="10739" width="26" style="1" customWidth="1"/>
    <col min="10740" max="10741" width="13.42578125" style="1" customWidth="1"/>
    <col min="10742" max="10742" width="14.140625" style="1" customWidth="1"/>
    <col min="10743" max="10743" width="34.140625" style="1" customWidth="1"/>
    <col min="10744" max="10745" width="12.140625" style="1" customWidth="1"/>
    <col min="10746" max="10746" width="14.28515625" style="1" customWidth="1"/>
    <col min="10747" max="10990" width="9.140625" style="1"/>
    <col min="10991" max="10991" width="14.140625" style="1" customWidth="1"/>
    <col min="10992" max="10992" width="18.42578125" style="1" customWidth="1"/>
    <col min="10993" max="10993" width="33.85546875" style="1" customWidth="1"/>
    <col min="10994" max="10994" width="11.28515625" style="1" customWidth="1"/>
    <col min="10995" max="10995" width="26" style="1" customWidth="1"/>
    <col min="10996" max="10997" width="13.42578125" style="1" customWidth="1"/>
    <col min="10998" max="10998" width="14.140625" style="1" customWidth="1"/>
    <col min="10999" max="10999" width="34.140625" style="1" customWidth="1"/>
    <col min="11000" max="11001" width="12.140625" style="1" customWidth="1"/>
    <col min="11002" max="11002" width="14.28515625" style="1" customWidth="1"/>
    <col min="11003" max="11246" width="9.140625" style="1"/>
    <col min="11247" max="11247" width="14.140625" style="1" customWidth="1"/>
    <col min="11248" max="11248" width="18.42578125" style="1" customWidth="1"/>
    <col min="11249" max="11249" width="33.85546875" style="1" customWidth="1"/>
    <col min="11250" max="11250" width="11.28515625" style="1" customWidth="1"/>
    <col min="11251" max="11251" width="26" style="1" customWidth="1"/>
    <col min="11252" max="11253" width="13.42578125" style="1" customWidth="1"/>
    <col min="11254" max="11254" width="14.140625" style="1" customWidth="1"/>
    <col min="11255" max="11255" width="34.140625" style="1" customWidth="1"/>
    <col min="11256" max="11257" width="12.140625" style="1" customWidth="1"/>
    <col min="11258" max="11258" width="14.28515625" style="1" customWidth="1"/>
    <col min="11259" max="11502" width="9.140625" style="1"/>
    <col min="11503" max="11503" width="14.140625" style="1" customWidth="1"/>
    <col min="11504" max="11504" width="18.42578125" style="1" customWidth="1"/>
    <col min="11505" max="11505" width="33.85546875" style="1" customWidth="1"/>
    <col min="11506" max="11506" width="11.28515625" style="1" customWidth="1"/>
    <col min="11507" max="11507" width="26" style="1" customWidth="1"/>
    <col min="11508" max="11509" width="13.42578125" style="1" customWidth="1"/>
    <col min="11510" max="11510" width="14.140625" style="1" customWidth="1"/>
    <col min="11511" max="11511" width="34.140625" style="1" customWidth="1"/>
    <col min="11512" max="11513" width="12.140625" style="1" customWidth="1"/>
    <col min="11514" max="11514" width="14.28515625" style="1" customWidth="1"/>
    <col min="11515" max="11758" width="9.140625" style="1"/>
    <col min="11759" max="11759" width="14.140625" style="1" customWidth="1"/>
    <col min="11760" max="11760" width="18.42578125" style="1" customWidth="1"/>
    <col min="11761" max="11761" width="33.85546875" style="1" customWidth="1"/>
    <col min="11762" max="11762" width="11.28515625" style="1" customWidth="1"/>
    <col min="11763" max="11763" width="26" style="1" customWidth="1"/>
    <col min="11764" max="11765" width="13.42578125" style="1" customWidth="1"/>
    <col min="11766" max="11766" width="14.140625" style="1" customWidth="1"/>
    <col min="11767" max="11767" width="34.140625" style="1" customWidth="1"/>
    <col min="11768" max="11769" width="12.140625" style="1" customWidth="1"/>
    <col min="11770" max="11770" width="14.28515625" style="1" customWidth="1"/>
    <col min="11771" max="12014" width="9.140625" style="1"/>
    <col min="12015" max="12015" width="14.140625" style="1" customWidth="1"/>
    <col min="12016" max="12016" width="18.42578125" style="1" customWidth="1"/>
    <col min="12017" max="12017" width="33.85546875" style="1" customWidth="1"/>
    <col min="12018" max="12018" width="11.28515625" style="1" customWidth="1"/>
    <col min="12019" max="12019" width="26" style="1" customWidth="1"/>
    <col min="12020" max="12021" width="13.42578125" style="1" customWidth="1"/>
    <col min="12022" max="12022" width="14.140625" style="1" customWidth="1"/>
    <col min="12023" max="12023" width="34.140625" style="1" customWidth="1"/>
    <col min="12024" max="12025" width="12.140625" style="1" customWidth="1"/>
    <col min="12026" max="12026" width="14.28515625" style="1" customWidth="1"/>
    <col min="12027" max="12270" width="9.140625" style="1"/>
    <col min="12271" max="12271" width="14.140625" style="1" customWidth="1"/>
    <col min="12272" max="12272" width="18.42578125" style="1" customWidth="1"/>
    <col min="12273" max="12273" width="33.85546875" style="1" customWidth="1"/>
    <col min="12274" max="12274" width="11.28515625" style="1" customWidth="1"/>
    <col min="12275" max="12275" width="26" style="1" customWidth="1"/>
    <col min="12276" max="12277" width="13.42578125" style="1" customWidth="1"/>
    <col min="12278" max="12278" width="14.140625" style="1" customWidth="1"/>
    <col min="12279" max="12279" width="34.140625" style="1" customWidth="1"/>
    <col min="12280" max="12281" width="12.140625" style="1" customWidth="1"/>
    <col min="12282" max="12282" width="14.28515625" style="1" customWidth="1"/>
    <col min="12283" max="12526" width="9.140625" style="1"/>
    <col min="12527" max="12527" width="14.140625" style="1" customWidth="1"/>
    <col min="12528" max="12528" width="18.42578125" style="1" customWidth="1"/>
    <col min="12529" max="12529" width="33.85546875" style="1" customWidth="1"/>
    <col min="12530" max="12530" width="11.28515625" style="1" customWidth="1"/>
    <col min="12531" max="12531" width="26" style="1" customWidth="1"/>
    <col min="12532" max="12533" width="13.42578125" style="1" customWidth="1"/>
    <col min="12534" max="12534" width="14.140625" style="1" customWidth="1"/>
    <col min="12535" max="12535" width="34.140625" style="1" customWidth="1"/>
    <col min="12536" max="12537" width="12.140625" style="1" customWidth="1"/>
    <col min="12538" max="12538" width="14.28515625" style="1" customWidth="1"/>
    <col min="12539" max="12782" width="9.140625" style="1"/>
    <col min="12783" max="12783" width="14.140625" style="1" customWidth="1"/>
    <col min="12784" max="12784" width="18.42578125" style="1" customWidth="1"/>
    <col min="12785" max="12785" width="33.85546875" style="1" customWidth="1"/>
    <col min="12786" max="12786" width="11.28515625" style="1" customWidth="1"/>
    <col min="12787" max="12787" width="26" style="1" customWidth="1"/>
    <col min="12788" max="12789" width="13.42578125" style="1" customWidth="1"/>
    <col min="12790" max="12790" width="14.140625" style="1" customWidth="1"/>
    <col min="12791" max="12791" width="34.140625" style="1" customWidth="1"/>
    <col min="12792" max="12793" width="12.140625" style="1" customWidth="1"/>
    <col min="12794" max="12794" width="14.28515625" style="1" customWidth="1"/>
    <col min="12795" max="13038" width="9.140625" style="1"/>
    <col min="13039" max="13039" width="14.140625" style="1" customWidth="1"/>
    <col min="13040" max="13040" width="18.42578125" style="1" customWidth="1"/>
    <col min="13041" max="13041" width="33.85546875" style="1" customWidth="1"/>
    <col min="13042" max="13042" width="11.28515625" style="1" customWidth="1"/>
    <col min="13043" max="13043" width="26" style="1" customWidth="1"/>
    <col min="13044" max="13045" width="13.42578125" style="1" customWidth="1"/>
    <col min="13046" max="13046" width="14.140625" style="1" customWidth="1"/>
    <col min="13047" max="13047" width="34.140625" style="1" customWidth="1"/>
    <col min="13048" max="13049" width="12.140625" style="1" customWidth="1"/>
    <col min="13050" max="13050" width="14.28515625" style="1" customWidth="1"/>
    <col min="13051" max="13294" width="9.140625" style="1"/>
    <col min="13295" max="13295" width="14.140625" style="1" customWidth="1"/>
    <col min="13296" max="13296" width="18.42578125" style="1" customWidth="1"/>
    <col min="13297" max="13297" width="33.85546875" style="1" customWidth="1"/>
    <col min="13298" max="13298" width="11.28515625" style="1" customWidth="1"/>
    <col min="13299" max="13299" width="26" style="1" customWidth="1"/>
    <col min="13300" max="13301" width="13.42578125" style="1" customWidth="1"/>
    <col min="13302" max="13302" width="14.140625" style="1" customWidth="1"/>
    <col min="13303" max="13303" width="34.140625" style="1" customWidth="1"/>
    <col min="13304" max="13305" width="12.140625" style="1" customWidth="1"/>
    <col min="13306" max="13306" width="14.28515625" style="1" customWidth="1"/>
    <col min="13307" max="13550" width="9.140625" style="1"/>
    <col min="13551" max="13551" width="14.140625" style="1" customWidth="1"/>
    <col min="13552" max="13552" width="18.42578125" style="1" customWidth="1"/>
    <col min="13553" max="13553" width="33.85546875" style="1" customWidth="1"/>
    <col min="13554" max="13554" width="11.28515625" style="1" customWidth="1"/>
    <col min="13555" max="13555" width="26" style="1" customWidth="1"/>
    <col min="13556" max="13557" width="13.42578125" style="1" customWidth="1"/>
    <col min="13558" max="13558" width="14.140625" style="1" customWidth="1"/>
    <col min="13559" max="13559" width="34.140625" style="1" customWidth="1"/>
    <col min="13560" max="13561" width="12.140625" style="1" customWidth="1"/>
    <col min="13562" max="13562" width="14.28515625" style="1" customWidth="1"/>
    <col min="13563" max="13806" width="9.140625" style="1"/>
    <col min="13807" max="13807" width="14.140625" style="1" customWidth="1"/>
    <col min="13808" max="13808" width="18.42578125" style="1" customWidth="1"/>
    <col min="13809" max="13809" width="33.85546875" style="1" customWidth="1"/>
    <col min="13810" max="13810" width="11.28515625" style="1" customWidth="1"/>
    <col min="13811" max="13811" width="26" style="1" customWidth="1"/>
    <col min="13812" max="13813" width="13.42578125" style="1" customWidth="1"/>
    <col min="13814" max="13814" width="14.140625" style="1" customWidth="1"/>
    <col min="13815" max="13815" width="34.140625" style="1" customWidth="1"/>
    <col min="13816" max="13817" width="12.140625" style="1" customWidth="1"/>
    <col min="13818" max="13818" width="14.28515625" style="1" customWidth="1"/>
    <col min="13819" max="14062" width="9.140625" style="1"/>
    <col min="14063" max="14063" width="14.140625" style="1" customWidth="1"/>
    <col min="14064" max="14064" width="18.42578125" style="1" customWidth="1"/>
    <col min="14065" max="14065" width="33.85546875" style="1" customWidth="1"/>
    <col min="14066" max="14066" width="11.28515625" style="1" customWidth="1"/>
    <col min="14067" max="14067" width="26" style="1" customWidth="1"/>
    <col min="14068" max="14069" width="13.42578125" style="1" customWidth="1"/>
    <col min="14070" max="14070" width="14.140625" style="1" customWidth="1"/>
    <col min="14071" max="14071" width="34.140625" style="1" customWidth="1"/>
    <col min="14072" max="14073" width="12.140625" style="1" customWidth="1"/>
    <col min="14074" max="14074" width="14.28515625" style="1" customWidth="1"/>
    <col min="14075" max="14318" width="9.140625" style="1"/>
    <col min="14319" max="14319" width="14.140625" style="1" customWidth="1"/>
    <col min="14320" max="14320" width="18.42578125" style="1" customWidth="1"/>
    <col min="14321" max="14321" width="33.85546875" style="1" customWidth="1"/>
    <col min="14322" max="14322" width="11.28515625" style="1" customWidth="1"/>
    <col min="14323" max="14323" width="26" style="1" customWidth="1"/>
    <col min="14324" max="14325" width="13.42578125" style="1" customWidth="1"/>
    <col min="14326" max="14326" width="14.140625" style="1" customWidth="1"/>
    <col min="14327" max="14327" width="34.140625" style="1" customWidth="1"/>
    <col min="14328" max="14329" width="12.140625" style="1" customWidth="1"/>
    <col min="14330" max="14330" width="14.28515625" style="1" customWidth="1"/>
    <col min="14331" max="14574" width="9.140625" style="1"/>
    <col min="14575" max="14575" width="14.140625" style="1" customWidth="1"/>
    <col min="14576" max="14576" width="18.42578125" style="1" customWidth="1"/>
    <col min="14577" max="14577" width="33.85546875" style="1" customWidth="1"/>
    <col min="14578" max="14578" width="11.28515625" style="1" customWidth="1"/>
    <col min="14579" max="14579" width="26" style="1" customWidth="1"/>
    <col min="14580" max="14581" width="13.42578125" style="1" customWidth="1"/>
    <col min="14582" max="14582" width="14.140625" style="1" customWidth="1"/>
    <col min="14583" max="14583" width="34.140625" style="1" customWidth="1"/>
    <col min="14584" max="14585" width="12.140625" style="1" customWidth="1"/>
    <col min="14586" max="14586" width="14.28515625" style="1" customWidth="1"/>
    <col min="14587" max="14830" width="9.140625" style="1"/>
    <col min="14831" max="14831" width="14.140625" style="1" customWidth="1"/>
    <col min="14832" max="14832" width="18.42578125" style="1" customWidth="1"/>
    <col min="14833" max="14833" width="33.85546875" style="1" customWidth="1"/>
    <col min="14834" max="14834" width="11.28515625" style="1" customWidth="1"/>
    <col min="14835" max="14835" width="26" style="1" customWidth="1"/>
    <col min="14836" max="14837" width="13.42578125" style="1" customWidth="1"/>
    <col min="14838" max="14838" width="14.140625" style="1" customWidth="1"/>
    <col min="14839" max="14839" width="34.140625" style="1" customWidth="1"/>
    <col min="14840" max="14841" width="12.140625" style="1" customWidth="1"/>
    <col min="14842" max="14842" width="14.28515625" style="1" customWidth="1"/>
    <col min="14843" max="15086" width="9.140625" style="1"/>
    <col min="15087" max="15087" width="14.140625" style="1" customWidth="1"/>
    <col min="15088" max="15088" width="18.42578125" style="1" customWidth="1"/>
    <col min="15089" max="15089" width="33.85546875" style="1" customWidth="1"/>
    <col min="15090" max="15090" width="11.28515625" style="1" customWidth="1"/>
    <col min="15091" max="15091" width="26" style="1" customWidth="1"/>
    <col min="15092" max="15093" width="13.42578125" style="1" customWidth="1"/>
    <col min="15094" max="15094" width="14.140625" style="1" customWidth="1"/>
    <col min="15095" max="15095" width="34.140625" style="1" customWidth="1"/>
    <col min="15096" max="15097" width="12.140625" style="1" customWidth="1"/>
    <col min="15098" max="15098" width="14.28515625" style="1" customWidth="1"/>
    <col min="15099" max="15342" width="9.140625" style="1"/>
    <col min="15343" max="15343" width="14.140625" style="1" customWidth="1"/>
    <col min="15344" max="15344" width="18.42578125" style="1" customWidth="1"/>
    <col min="15345" max="15345" width="33.85546875" style="1" customWidth="1"/>
    <col min="15346" max="15346" width="11.28515625" style="1" customWidth="1"/>
    <col min="15347" max="15347" width="26" style="1" customWidth="1"/>
    <col min="15348" max="15349" width="13.42578125" style="1" customWidth="1"/>
    <col min="15350" max="15350" width="14.140625" style="1" customWidth="1"/>
    <col min="15351" max="15351" width="34.140625" style="1" customWidth="1"/>
    <col min="15352" max="15353" width="12.140625" style="1" customWidth="1"/>
    <col min="15354" max="15354" width="14.28515625" style="1" customWidth="1"/>
    <col min="15355" max="15598" width="9.140625" style="1"/>
    <col min="15599" max="15599" width="14.140625" style="1" customWidth="1"/>
    <col min="15600" max="15600" width="18.42578125" style="1" customWidth="1"/>
    <col min="15601" max="15601" width="33.85546875" style="1" customWidth="1"/>
    <col min="15602" max="15602" width="11.28515625" style="1" customWidth="1"/>
    <col min="15603" max="15603" width="26" style="1" customWidth="1"/>
    <col min="15604" max="15605" width="13.42578125" style="1" customWidth="1"/>
    <col min="15606" max="15606" width="14.140625" style="1" customWidth="1"/>
    <col min="15607" max="15607" width="34.140625" style="1" customWidth="1"/>
    <col min="15608" max="15609" width="12.140625" style="1" customWidth="1"/>
    <col min="15610" max="15610" width="14.28515625" style="1" customWidth="1"/>
    <col min="15611" max="15854" width="9.140625" style="1"/>
    <col min="15855" max="15855" width="14.140625" style="1" customWidth="1"/>
    <col min="15856" max="15856" width="18.42578125" style="1" customWidth="1"/>
    <col min="15857" max="15857" width="33.85546875" style="1" customWidth="1"/>
    <col min="15858" max="15858" width="11.28515625" style="1" customWidth="1"/>
    <col min="15859" max="15859" width="26" style="1" customWidth="1"/>
    <col min="15860" max="15861" width="13.42578125" style="1" customWidth="1"/>
    <col min="15862" max="15862" width="14.140625" style="1" customWidth="1"/>
    <col min="15863" max="15863" width="34.140625" style="1" customWidth="1"/>
    <col min="15864" max="15865" width="12.140625" style="1" customWidth="1"/>
    <col min="15866" max="15866" width="14.28515625" style="1" customWidth="1"/>
    <col min="15867" max="16110" width="9.140625" style="1"/>
    <col min="16111" max="16111" width="14.140625" style="1" customWidth="1"/>
    <col min="16112" max="16112" width="18.42578125" style="1" customWidth="1"/>
    <col min="16113" max="16113" width="33.85546875" style="1" customWidth="1"/>
    <col min="16114" max="16114" width="11.28515625" style="1" customWidth="1"/>
    <col min="16115" max="16115" width="26" style="1" customWidth="1"/>
    <col min="16116" max="16117" width="13.42578125" style="1" customWidth="1"/>
    <col min="16118" max="16118" width="14.140625" style="1" customWidth="1"/>
    <col min="16119" max="16119" width="34.140625" style="1" customWidth="1"/>
    <col min="16120" max="16121" width="12.140625" style="1" customWidth="1"/>
    <col min="16122" max="16122" width="14.28515625" style="1" customWidth="1"/>
    <col min="16123" max="16384" width="9.140625" style="1"/>
  </cols>
  <sheetData>
    <row r="1" spans="1:17" ht="33" customHeight="1" x14ac:dyDescent="0.25">
      <c r="A1" s="510" t="s">
        <v>270</v>
      </c>
      <c r="B1" s="510"/>
      <c r="C1" s="510"/>
      <c r="D1" s="510"/>
      <c r="E1" s="510"/>
      <c r="F1" s="510"/>
      <c r="G1" s="510"/>
      <c r="H1" s="510"/>
      <c r="I1" s="510"/>
      <c r="J1" s="510"/>
      <c r="K1" s="510"/>
      <c r="L1" s="510"/>
      <c r="M1" s="510"/>
      <c r="N1" s="510"/>
      <c r="O1" s="510"/>
      <c r="P1" s="510"/>
      <c r="Q1" s="510"/>
    </row>
    <row r="2" spans="1:17" ht="33" customHeight="1" x14ac:dyDescent="0.25">
      <c r="A2" s="510" t="s">
        <v>295</v>
      </c>
      <c r="B2" s="510"/>
      <c r="C2" s="510"/>
      <c r="D2" s="510"/>
      <c r="E2" s="510"/>
      <c r="F2" s="510"/>
      <c r="G2" s="510"/>
      <c r="H2" s="510"/>
      <c r="I2" s="510"/>
      <c r="J2" s="510"/>
      <c r="K2" s="510"/>
      <c r="L2" s="510"/>
      <c r="M2" s="510"/>
      <c r="N2" s="510"/>
      <c r="O2" s="510"/>
      <c r="P2" s="510"/>
      <c r="Q2" s="510"/>
    </row>
    <row r="3" spans="1:17" s="143" customFormat="1" ht="24.75" customHeight="1" x14ac:dyDescent="0.2">
      <c r="A3" s="515" t="s">
        <v>294</v>
      </c>
      <c r="B3" s="515"/>
      <c r="C3" s="515"/>
      <c r="D3" s="515"/>
      <c r="E3" s="515"/>
      <c r="F3" s="515"/>
      <c r="G3" s="515"/>
      <c r="H3" s="515"/>
      <c r="I3" s="515"/>
      <c r="J3" s="515"/>
      <c r="K3" s="515"/>
      <c r="L3" s="515"/>
      <c r="M3" s="515"/>
      <c r="N3" s="515"/>
      <c r="O3" s="515"/>
      <c r="P3" s="515"/>
      <c r="Q3" s="515"/>
    </row>
    <row r="4" spans="1:17" s="143" customFormat="1" ht="24.75" customHeight="1" x14ac:dyDescent="0.2">
      <c r="A4" s="516" t="s">
        <v>271</v>
      </c>
      <c r="B4" s="516"/>
      <c r="C4" s="516"/>
      <c r="D4" s="516"/>
      <c r="E4" s="516"/>
      <c r="F4" s="516"/>
      <c r="G4" s="516"/>
      <c r="H4" s="516"/>
      <c r="I4" s="516"/>
      <c r="J4" s="516"/>
      <c r="K4" s="516"/>
      <c r="L4" s="516"/>
      <c r="M4" s="516"/>
      <c r="N4" s="516"/>
      <c r="O4" s="516"/>
      <c r="P4" s="516"/>
      <c r="Q4" s="516"/>
    </row>
    <row r="5" spans="1:17" s="143" customFormat="1" ht="24.75" customHeight="1" x14ac:dyDescent="0.2">
      <c r="A5" s="517" t="s">
        <v>272</v>
      </c>
      <c r="B5" s="517"/>
      <c r="C5" s="517"/>
      <c r="D5" s="517"/>
      <c r="E5" s="517"/>
      <c r="F5" s="517"/>
      <c r="G5" s="517"/>
      <c r="H5" s="517"/>
      <c r="I5" s="517"/>
      <c r="J5" s="517"/>
      <c r="K5" s="517"/>
      <c r="L5" s="517"/>
      <c r="M5" s="517"/>
      <c r="N5" s="517"/>
      <c r="O5" s="517"/>
      <c r="P5" s="517"/>
      <c r="Q5" s="517"/>
    </row>
    <row r="6" spans="1:17" s="143" customFormat="1" ht="24.75" customHeight="1" x14ac:dyDescent="0.2">
      <c r="A6" s="516" t="s">
        <v>273</v>
      </c>
      <c r="B6" s="516"/>
      <c r="C6" s="516"/>
      <c r="D6" s="516"/>
      <c r="E6" s="516"/>
      <c r="F6" s="516"/>
      <c r="G6" s="516"/>
      <c r="H6" s="516"/>
      <c r="I6" s="516"/>
      <c r="J6" s="516"/>
      <c r="K6" s="516"/>
      <c r="L6" s="516"/>
      <c r="M6" s="516"/>
      <c r="N6" s="516"/>
      <c r="O6" s="516"/>
      <c r="P6" s="516"/>
      <c r="Q6" s="516"/>
    </row>
    <row r="7" spans="1:17" s="2" customFormat="1" ht="19.5" customHeight="1" x14ac:dyDescent="0.2">
      <c r="A7" s="511"/>
      <c r="B7" s="511"/>
      <c r="C7" s="511"/>
      <c r="D7" s="511"/>
      <c r="E7" s="511"/>
      <c r="F7" s="511"/>
      <c r="G7" s="511"/>
      <c r="H7" s="511"/>
      <c r="I7" s="511"/>
      <c r="J7" s="511"/>
      <c r="K7" s="511"/>
      <c r="L7" s="511"/>
      <c r="M7" s="511"/>
      <c r="N7" s="511"/>
      <c r="O7" s="511"/>
      <c r="P7" s="511"/>
      <c r="Q7" s="511"/>
    </row>
    <row r="8" spans="1:17" s="2" customFormat="1" ht="19.5" customHeight="1" x14ac:dyDescent="0.2">
      <c r="A8" s="136"/>
      <c r="B8" s="136"/>
      <c r="C8" s="136"/>
      <c r="D8" s="136"/>
      <c r="E8" s="136"/>
      <c r="F8" s="136"/>
      <c r="G8" s="136"/>
      <c r="H8" s="136"/>
      <c r="I8" s="136"/>
      <c r="J8" s="136"/>
      <c r="K8" s="136"/>
      <c r="L8" s="136"/>
      <c r="M8" s="136"/>
      <c r="N8" s="136"/>
      <c r="O8" s="144"/>
      <c r="P8" s="144"/>
      <c r="Q8" s="144"/>
    </row>
    <row r="9" spans="1:17" s="2" customFormat="1" ht="19.5" customHeight="1" x14ac:dyDescent="0.2">
      <c r="A9" s="136"/>
      <c r="B9" s="136">
        <f ca="1">A9:Q203</f>
        <v>0</v>
      </c>
      <c r="C9" s="136"/>
      <c r="D9" s="136"/>
      <c r="E9" s="136"/>
      <c r="F9" s="136"/>
      <c r="G9" s="136"/>
      <c r="H9" s="136"/>
      <c r="I9" s="136"/>
      <c r="J9" s="136"/>
      <c r="K9" s="136"/>
      <c r="L9" s="136"/>
      <c r="M9" s="136"/>
      <c r="N9" s="136"/>
      <c r="O9" s="144"/>
      <c r="P9" s="144"/>
      <c r="Q9" s="144"/>
    </row>
    <row r="10" spans="1:17" ht="42" customHeight="1" x14ac:dyDescent="0.25">
      <c r="A10" s="507" t="s">
        <v>0</v>
      </c>
      <c r="B10" s="507" t="s">
        <v>1</v>
      </c>
      <c r="C10" s="507" t="s">
        <v>2</v>
      </c>
      <c r="D10" s="507" t="s">
        <v>3</v>
      </c>
      <c r="E10" s="507" t="s">
        <v>4</v>
      </c>
      <c r="F10" s="507" t="s">
        <v>296</v>
      </c>
      <c r="G10" s="518" t="s">
        <v>297</v>
      </c>
      <c r="H10" s="518"/>
      <c r="I10" s="518"/>
      <c r="J10" s="518" t="s">
        <v>280</v>
      </c>
      <c r="K10" s="518"/>
      <c r="L10" s="518"/>
      <c r="M10" s="507" t="s">
        <v>284</v>
      </c>
      <c r="N10" s="507" t="s">
        <v>285</v>
      </c>
      <c r="O10" s="512" t="s">
        <v>5</v>
      </c>
      <c r="P10" s="513"/>
      <c r="Q10" s="514"/>
    </row>
    <row r="11" spans="1:17" ht="25.9" customHeight="1" x14ac:dyDescent="0.25">
      <c r="A11" s="508"/>
      <c r="B11" s="508"/>
      <c r="C11" s="508"/>
      <c r="D11" s="508"/>
      <c r="E11" s="508"/>
      <c r="F11" s="508"/>
      <c r="G11" s="519" t="s">
        <v>281</v>
      </c>
      <c r="H11" s="521" t="s">
        <v>282</v>
      </c>
      <c r="I11" s="522"/>
      <c r="J11" s="519" t="s">
        <v>281</v>
      </c>
      <c r="K11" s="521" t="s">
        <v>282</v>
      </c>
      <c r="L11" s="522"/>
      <c r="M11" s="508"/>
      <c r="N11" s="508"/>
      <c r="O11" s="507" t="s">
        <v>6</v>
      </c>
      <c r="P11" s="507" t="s">
        <v>291</v>
      </c>
      <c r="Q11" s="507" t="s">
        <v>292</v>
      </c>
    </row>
    <row r="12" spans="1:17" ht="36" customHeight="1" x14ac:dyDescent="0.25">
      <c r="A12" s="509"/>
      <c r="B12" s="509"/>
      <c r="C12" s="509"/>
      <c r="D12" s="509"/>
      <c r="E12" s="509"/>
      <c r="F12" s="509"/>
      <c r="G12" s="520"/>
      <c r="H12" s="175" t="s">
        <v>283</v>
      </c>
      <c r="I12" s="175" t="s">
        <v>59</v>
      </c>
      <c r="J12" s="520"/>
      <c r="K12" s="175" t="s">
        <v>283</v>
      </c>
      <c r="L12" s="175" t="s">
        <v>59</v>
      </c>
      <c r="M12" s="509"/>
      <c r="N12" s="509"/>
      <c r="O12" s="509"/>
      <c r="P12" s="509"/>
      <c r="Q12" s="509"/>
    </row>
    <row r="13" spans="1:17" ht="16.5" customHeight="1" x14ac:dyDescent="0.25">
      <c r="A13" s="334">
        <v>1</v>
      </c>
      <c r="B13" s="334">
        <v>2</v>
      </c>
      <c r="C13" s="334">
        <v>3</v>
      </c>
      <c r="D13" s="334">
        <v>4</v>
      </c>
      <c r="E13" s="334">
        <v>5</v>
      </c>
      <c r="F13" s="334">
        <v>6</v>
      </c>
      <c r="G13" s="333">
        <v>7</v>
      </c>
      <c r="H13" s="333">
        <v>8</v>
      </c>
      <c r="I13" s="333">
        <v>9</v>
      </c>
      <c r="J13" s="333">
        <v>10</v>
      </c>
      <c r="K13" s="333">
        <v>11</v>
      </c>
      <c r="L13" s="333">
        <v>12</v>
      </c>
      <c r="M13" s="333">
        <v>13</v>
      </c>
      <c r="N13" s="333">
        <v>14</v>
      </c>
      <c r="O13" s="334">
        <v>15</v>
      </c>
      <c r="P13" s="334">
        <v>16</v>
      </c>
      <c r="Q13" s="334">
        <v>17</v>
      </c>
    </row>
    <row r="14" spans="1:17" ht="20.25" customHeight="1" x14ac:dyDescent="0.25">
      <c r="A14" s="512" t="s">
        <v>7</v>
      </c>
      <c r="B14" s="513"/>
      <c r="C14" s="513"/>
      <c r="D14" s="513"/>
      <c r="E14" s="513"/>
      <c r="F14" s="513"/>
      <c r="G14" s="513"/>
      <c r="H14" s="513"/>
      <c r="I14" s="513"/>
      <c r="J14" s="513"/>
      <c r="K14" s="513"/>
      <c r="L14" s="513"/>
      <c r="M14" s="513"/>
      <c r="N14" s="513"/>
      <c r="O14" s="513"/>
      <c r="P14" s="513"/>
      <c r="Q14" s="514"/>
    </row>
    <row r="15" spans="1:17" ht="27.75" customHeight="1" x14ac:dyDescent="0.25">
      <c r="A15" s="523" t="s">
        <v>8</v>
      </c>
      <c r="B15" s="524"/>
      <c r="C15" s="524"/>
      <c r="D15" s="524"/>
      <c r="E15" s="524"/>
      <c r="F15" s="524"/>
      <c r="G15" s="524"/>
      <c r="H15" s="524"/>
      <c r="I15" s="524"/>
      <c r="J15" s="524"/>
      <c r="K15" s="524"/>
      <c r="L15" s="524"/>
      <c r="M15" s="524"/>
      <c r="N15" s="524"/>
      <c r="O15" s="524"/>
      <c r="P15" s="524"/>
      <c r="Q15" s="525"/>
    </row>
    <row r="16" spans="1:17" ht="25.5" customHeight="1" x14ac:dyDescent="0.25">
      <c r="A16" s="369" t="s">
        <v>9</v>
      </c>
      <c r="B16" s="403" t="s">
        <v>10</v>
      </c>
      <c r="C16" s="492" t="s">
        <v>11</v>
      </c>
      <c r="D16" s="316" t="s">
        <v>12</v>
      </c>
      <c r="E16" s="403" t="s">
        <v>13</v>
      </c>
      <c r="F16" s="147">
        <v>15903.7</v>
      </c>
      <c r="G16" s="147">
        <f>H16</f>
        <v>9470</v>
      </c>
      <c r="H16" s="147">
        <v>9470</v>
      </c>
      <c r="I16" s="147">
        <v>0</v>
      </c>
      <c r="J16" s="147">
        <f>K16</f>
        <v>39.4</v>
      </c>
      <c r="K16" s="147">
        <v>39.4</v>
      </c>
      <c r="L16" s="147">
        <v>0</v>
      </c>
      <c r="M16" s="147" t="s">
        <v>298</v>
      </c>
      <c r="N16" s="398" t="s">
        <v>299</v>
      </c>
      <c r="O16" s="376" t="s">
        <v>14</v>
      </c>
      <c r="P16" s="377"/>
      <c r="Q16" s="378"/>
    </row>
    <row r="17" spans="1:17" ht="16.5" customHeight="1" x14ac:dyDescent="0.25">
      <c r="A17" s="370"/>
      <c r="B17" s="404"/>
      <c r="C17" s="408"/>
      <c r="D17" s="317"/>
      <c r="E17" s="404"/>
      <c r="F17" s="146"/>
      <c r="G17" s="231"/>
      <c r="H17" s="231"/>
      <c r="I17" s="231"/>
      <c r="J17" s="231"/>
      <c r="K17" s="231"/>
      <c r="L17" s="231"/>
      <c r="M17" s="231"/>
      <c r="N17" s="399"/>
      <c r="O17" s="5" t="s">
        <v>15</v>
      </c>
      <c r="P17" s="6">
        <v>15903.7</v>
      </c>
      <c r="Q17" s="6">
        <f>K16</f>
        <v>39.4</v>
      </c>
    </row>
    <row r="18" spans="1:17" ht="21" customHeight="1" x14ac:dyDescent="0.25">
      <c r="A18" s="370"/>
      <c r="B18" s="404"/>
      <c r="C18" s="408"/>
      <c r="D18" s="8"/>
      <c r="E18" s="404"/>
      <c r="F18" s="146"/>
      <c r="G18" s="231"/>
      <c r="H18" s="231"/>
      <c r="I18" s="231"/>
      <c r="J18" s="231"/>
      <c r="K18" s="231"/>
      <c r="L18" s="231"/>
      <c r="M18" s="231"/>
      <c r="N18" s="399"/>
      <c r="O18" s="376" t="s">
        <v>16</v>
      </c>
      <c r="P18" s="377"/>
      <c r="Q18" s="378"/>
    </row>
    <row r="19" spans="1:17" ht="32.25" customHeight="1" x14ac:dyDescent="0.25">
      <c r="A19" s="370"/>
      <c r="B19" s="404"/>
      <c r="C19" s="408"/>
      <c r="D19" s="8"/>
      <c r="E19" s="404"/>
      <c r="F19" s="146"/>
      <c r="G19" s="231"/>
      <c r="H19" s="231"/>
      <c r="I19" s="231"/>
      <c r="J19" s="231"/>
      <c r="K19" s="231"/>
      <c r="L19" s="231"/>
      <c r="M19" s="231"/>
      <c r="N19" s="399"/>
      <c r="O19" s="5" t="s">
        <v>17</v>
      </c>
      <c r="P19" s="10">
        <v>44</v>
      </c>
      <c r="Q19" s="10">
        <v>1</v>
      </c>
    </row>
    <row r="20" spans="1:17" ht="18.75" customHeight="1" x14ac:dyDescent="0.25">
      <c r="A20" s="370"/>
      <c r="B20" s="404"/>
      <c r="C20" s="408"/>
      <c r="D20" s="8"/>
      <c r="E20" s="404"/>
      <c r="F20" s="146"/>
      <c r="G20" s="231"/>
      <c r="H20" s="231"/>
      <c r="I20" s="231"/>
      <c r="J20" s="231"/>
      <c r="K20" s="231"/>
      <c r="L20" s="231"/>
      <c r="M20" s="231"/>
      <c r="N20" s="399"/>
      <c r="O20" s="5" t="s">
        <v>18</v>
      </c>
      <c r="P20" s="11">
        <v>78975</v>
      </c>
      <c r="Q20" s="11">
        <v>100</v>
      </c>
    </row>
    <row r="21" spans="1:17" ht="21.75" customHeight="1" x14ac:dyDescent="0.25">
      <c r="A21" s="370"/>
      <c r="B21" s="404"/>
      <c r="C21" s="408"/>
      <c r="D21" s="8"/>
      <c r="E21" s="404"/>
      <c r="F21" s="146"/>
      <c r="G21" s="231"/>
      <c r="H21" s="231"/>
      <c r="I21" s="231"/>
      <c r="J21" s="231"/>
      <c r="K21" s="231"/>
      <c r="L21" s="231"/>
      <c r="M21" s="231"/>
      <c r="N21" s="399"/>
      <c r="O21" s="376" t="s">
        <v>19</v>
      </c>
      <c r="P21" s="377"/>
      <c r="Q21" s="378"/>
    </row>
    <row r="22" spans="1:17" ht="34.700000000000003" customHeight="1" x14ac:dyDescent="0.25">
      <c r="A22" s="370"/>
      <c r="B22" s="404"/>
      <c r="C22" s="408"/>
      <c r="D22" s="8"/>
      <c r="E22" s="404"/>
      <c r="F22" s="146"/>
      <c r="G22" s="231"/>
      <c r="H22" s="231"/>
      <c r="I22" s="231"/>
      <c r="J22" s="231"/>
      <c r="K22" s="231"/>
      <c r="L22" s="231"/>
      <c r="M22" s="231"/>
      <c r="N22" s="399"/>
      <c r="O22" s="13" t="s">
        <v>20</v>
      </c>
      <c r="P22" s="14">
        <f>P17/P20</f>
        <v>0.20137638493194049</v>
      </c>
      <c r="Q22" s="14">
        <f>Q17/Q20</f>
        <v>0.39399999999999996</v>
      </c>
    </row>
    <row r="23" spans="1:17" ht="20.25" customHeight="1" x14ac:dyDescent="0.25">
      <c r="A23" s="370"/>
      <c r="B23" s="28"/>
      <c r="C23" s="408"/>
      <c r="D23" s="8"/>
      <c r="E23" s="404"/>
      <c r="F23" s="146"/>
      <c r="G23" s="231"/>
      <c r="H23" s="231"/>
      <c r="I23" s="231"/>
      <c r="J23" s="231"/>
      <c r="K23" s="231"/>
      <c r="L23" s="231"/>
      <c r="M23" s="231"/>
      <c r="N23" s="399"/>
      <c r="O23" s="376" t="s">
        <v>21</v>
      </c>
      <c r="P23" s="377"/>
      <c r="Q23" s="378"/>
    </row>
    <row r="24" spans="1:17" ht="44.25" customHeight="1" x14ac:dyDescent="0.25">
      <c r="A24" s="370"/>
      <c r="B24" s="28"/>
      <c r="C24" s="505"/>
      <c r="D24" s="8"/>
      <c r="E24" s="405"/>
      <c r="F24" s="146"/>
      <c r="G24" s="231"/>
      <c r="H24" s="231"/>
      <c r="I24" s="231"/>
      <c r="J24" s="231"/>
      <c r="K24" s="231"/>
      <c r="L24" s="231"/>
      <c r="M24" s="231"/>
      <c r="N24" s="400"/>
      <c r="O24" s="5" t="s">
        <v>22</v>
      </c>
      <c r="P24" s="15">
        <v>105.3</v>
      </c>
      <c r="Q24" s="15"/>
    </row>
    <row r="25" spans="1:17" ht="21.75" customHeight="1" x14ac:dyDescent="0.25">
      <c r="A25" s="370"/>
      <c r="B25" s="28"/>
      <c r="C25" s="492" t="s">
        <v>23</v>
      </c>
      <c r="D25" s="369" t="s">
        <v>12</v>
      </c>
      <c r="E25" s="369" t="s">
        <v>24</v>
      </c>
      <c r="F25" s="352">
        <v>551</v>
      </c>
      <c r="G25" s="147">
        <f>H25</f>
        <v>551</v>
      </c>
      <c r="H25" s="147">
        <v>551</v>
      </c>
      <c r="I25" s="147">
        <v>0</v>
      </c>
      <c r="J25" s="147">
        <f>K25</f>
        <v>0</v>
      </c>
      <c r="K25" s="147">
        <v>0</v>
      </c>
      <c r="L25" s="147">
        <v>0</v>
      </c>
      <c r="M25" s="147" t="s">
        <v>298</v>
      </c>
      <c r="N25" s="398" t="s">
        <v>303</v>
      </c>
      <c r="O25" s="376" t="s">
        <v>14</v>
      </c>
      <c r="P25" s="377"/>
      <c r="Q25" s="378"/>
    </row>
    <row r="26" spans="1:17" ht="35.25" customHeight="1" x14ac:dyDescent="0.25">
      <c r="A26" s="370"/>
      <c r="B26" s="28"/>
      <c r="C26" s="408"/>
      <c r="D26" s="370"/>
      <c r="E26" s="370"/>
      <c r="F26" s="353"/>
      <c r="G26" s="146"/>
      <c r="H26" s="146"/>
      <c r="I26" s="146"/>
      <c r="J26" s="146"/>
      <c r="K26" s="146"/>
      <c r="L26" s="146"/>
      <c r="M26" s="146"/>
      <c r="N26" s="399"/>
      <c r="O26" s="13" t="s">
        <v>25</v>
      </c>
      <c r="P26" s="4">
        <v>551</v>
      </c>
      <c r="Q26" s="4">
        <v>0</v>
      </c>
    </row>
    <row r="27" spans="1:17" ht="33" customHeight="1" x14ac:dyDescent="0.25">
      <c r="A27" s="370"/>
      <c r="B27" s="28"/>
      <c r="C27" s="408"/>
      <c r="D27" s="18"/>
      <c r="E27" s="370"/>
      <c r="F27" s="353"/>
      <c r="G27" s="146"/>
      <c r="H27" s="146"/>
      <c r="I27" s="146"/>
      <c r="J27" s="146"/>
      <c r="K27" s="146"/>
      <c r="L27" s="146"/>
      <c r="M27" s="146"/>
      <c r="N27" s="399"/>
      <c r="O27" s="376" t="s">
        <v>16</v>
      </c>
      <c r="P27" s="377"/>
      <c r="Q27" s="378"/>
    </row>
    <row r="28" spans="1:17" ht="28.5" customHeight="1" x14ac:dyDescent="0.25">
      <c r="A28" s="370"/>
      <c r="B28" s="28"/>
      <c r="C28" s="408"/>
      <c r="D28" s="18"/>
      <c r="E28" s="317"/>
      <c r="F28" s="146"/>
      <c r="G28" s="146"/>
      <c r="H28" s="146"/>
      <c r="I28" s="146"/>
      <c r="J28" s="146"/>
      <c r="K28" s="146"/>
      <c r="L28" s="146"/>
      <c r="M28" s="146"/>
      <c r="N28" s="399"/>
      <c r="O28" s="13" t="s">
        <v>26</v>
      </c>
      <c r="P28" s="10">
        <v>58</v>
      </c>
      <c r="Q28" s="10">
        <v>0</v>
      </c>
    </row>
    <row r="29" spans="1:17" ht="21.75" customHeight="1" x14ac:dyDescent="0.25">
      <c r="A29" s="370"/>
      <c r="B29" s="28"/>
      <c r="C29" s="408"/>
      <c r="D29" s="18"/>
      <c r="E29" s="317"/>
      <c r="F29" s="146"/>
      <c r="G29" s="146"/>
      <c r="H29" s="146"/>
      <c r="I29" s="146"/>
      <c r="J29" s="146"/>
      <c r="K29" s="146"/>
      <c r="L29" s="146"/>
      <c r="M29" s="146"/>
      <c r="N29" s="399"/>
      <c r="O29" s="376" t="s">
        <v>19</v>
      </c>
      <c r="P29" s="377"/>
      <c r="Q29" s="378"/>
    </row>
    <row r="30" spans="1:17" ht="21.75" customHeight="1" x14ac:dyDescent="0.25">
      <c r="A30" s="370"/>
      <c r="B30" s="28"/>
      <c r="C30" s="408"/>
      <c r="D30" s="18"/>
      <c r="E30" s="317"/>
      <c r="F30" s="146"/>
      <c r="G30" s="146"/>
      <c r="H30" s="146"/>
      <c r="I30" s="146"/>
      <c r="J30" s="146"/>
      <c r="K30" s="146"/>
      <c r="L30" s="146"/>
      <c r="M30" s="146"/>
      <c r="N30" s="399"/>
      <c r="O30" s="13" t="s">
        <v>27</v>
      </c>
      <c r="P30" s="14">
        <f>P26/P28</f>
        <v>9.5</v>
      </c>
      <c r="Q30" s="14">
        <v>0</v>
      </c>
    </row>
    <row r="31" spans="1:17" ht="24" customHeight="1" x14ac:dyDescent="0.25">
      <c r="A31" s="370"/>
      <c r="B31" s="28"/>
      <c r="C31" s="335"/>
      <c r="D31" s="18"/>
      <c r="E31" s="317"/>
      <c r="F31" s="146"/>
      <c r="G31" s="146"/>
      <c r="H31" s="146"/>
      <c r="I31" s="146"/>
      <c r="J31" s="146"/>
      <c r="K31" s="146"/>
      <c r="L31" s="146"/>
      <c r="M31" s="146"/>
      <c r="N31" s="399"/>
      <c r="O31" s="9" t="s">
        <v>21</v>
      </c>
      <c r="P31" s="3"/>
      <c r="Q31" s="4"/>
    </row>
    <row r="32" spans="1:17" ht="31.5" customHeight="1" x14ac:dyDescent="0.25">
      <c r="A32" s="370"/>
      <c r="B32" s="28"/>
      <c r="C32" s="335"/>
      <c r="D32" s="18"/>
      <c r="E32" s="317"/>
      <c r="F32" s="146"/>
      <c r="G32" s="146"/>
      <c r="H32" s="146"/>
      <c r="I32" s="146"/>
      <c r="J32" s="146"/>
      <c r="K32" s="146"/>
      <c r="L32" s="146"/>
      <c r="M32" s="146"/>
      <c r="N32" s="400"/>
      <c r="O32" s="19" t="s">
        <v>28</v>
      </c>
      <c r="P32" s="330">
        <v>100</v>
      </c>
      <c r="Q32" s="330">
        <v>0</v>
      </c>
    </row>
    <row r="33" spans="1:17" ht="21.75" customHeight="1" x14ac:dyDescent="0.25">
      <c r="A33" s="370"/>
      <c r="B33" s="30"/>
      <c r="C33" s="403" t="s">
        <v>29</v>
      </c>
      <c r="D33" s="369" t="s">
        <v>12</v>
      </c>
      <c r="E33" s="480" t="s">
        <v>24</v>
      </c>
      <c r="F33" s="352">
        <v>300</v>
      </c>
      <c r="G33" s="232">
        <v>0</v>
      </c>
      <c r="H33" s="352">
        <v>0</v>
      </c>
      <c r="I33" s="232">
        <v>0</v>
      </c>
      <c r="J33" s="352">
        <v>0</v>
      </c>
      <c r="K33" s="232">
        <v>0</v>
      </c>
      <c r="L33" s="352">
        <v>0</v>
      </c>
      <c r="M33" s="232" t="s">
        <v>298</v>
      </c>
      <c r="N33" s="398" t="s">
        <v>304</v>
      </c>
      <c r="O33" s="376" t="s">
        <v>14</v>
      </c>
      <c r="P33" s="377"/>
      <c r="Q33" s="378"/>
    </row>
    <row r="34" spans="1:17" ht="21.75" customHeight="1" x14ac:dyDescent="0.25">
      <c r="A34" s="370"/>
      <c r="B34" s="30"/>
      <c r="C34" s="404"/>
      <c r="D34" s="370"/>
      <c r="E34" s="481"/>
      <c r="F34" s="353"/>
      <c r="G34" s="233"/>
      <c r="H34" s="353"/>
      <c r="I34" s="233"/>
      <c r="J34" s="353"/>
      <c r="K34" s="233"/>
      <c r="L34" s="353"/>
      <c r="M34" s="233"/>
      <c r="N34" s="399"/>
      <c r="O34" s="36" t="s">
        <v>25</v>
      </c>
      <c r="P34" s="4">
        <v>300</v>
      </c>
      <c r="Q34" s="4">
        <v>0</v>
      </c>
    </row>
    <row r="35" spans="1:17" ht="21.75" customHeight="1" x14ac:dyDescent="0.25">
      <c r="A35" s="370"/>
      <c r="B35" s="30"/>
      <c r="C35" s="404"/>
      <c r="D35" s="317"/>
      <c r="E35" s="338"/>
      <c r="F35" s="353"/>
      <c r="G35" s="233"/>
      <c r="H35" s="353"/>
      <c r="I35" s="233"/>
      <c r="J35" s="353"/>
      <c r="K35" s="233"/>
      <c r="L35" s="353"/>
      <c r="M35" s="233"/>
      <c r="N35" s="399"/>
      <c r="O35" s="376" t="s">
        <v>16</v>
      </c>
      <c r="P35" s="377"/>
      <c r="Q35" s="378"/>
    </row>
    <row r="36" spans="1:17" ht="24.75" customHeight="1" x14ac:dyDescent="0.25">
      <c r="A36" s="370"/>
      <c r="B36" s="30"/>
      <c r="C36" s="332"/>
      <c r="D36" s="317"/>
      <c r="E36" s="338"/>
      <c r="F36" s="353"/>
      <c r="G36" s="233"/>
      <c r="H36" s="353"/>
      <c r="I36" s="233"/>
      <c r="J36" s="353"/>
      <c r="K36" s="233"/>
      <c r="L36" s="353"/>
      <c r="M36" s="233"/>
      <c r="N36" s="399"/>
      <c r="O36" s="36" t="s">
        <v>26</v>
      </c>
      <c r="P36" s="10">
        <v>30</v>
      </c>
      <c r="Q36" s="10">
        <v>0</v>
      </c>
    </row>
    <row r="37" spans="1:17" ht="21.75" customHeight="1" x14ac:dyDescent="0.25">
      <c r="A37" s="21"/>
      <c r="B37" s="30"/>
      <c r="C37" s="332"/>
      <c r="D37" s="317"/>
      <c r="E37" s="338"/>
      <c r="F37" s="353"/>
      <c r="G37" s="233"/>
      <c r="H37" s="353"/>
      <c r="I37" s="233"/>
      <c r="J37" s="353"/>
      <c r="K37" s="233"/>
      <c r="L37" s="353"/>
      <c r="M37" s="233"/>
      <c r="N37" s="353"/>
      <c r="O37" s="376" t="s">
        <v>19</v>
      </c>
      <c r="P37" s="377"/>
      <c r="Q37" s="378"/>
    </row>
    <row r="38" spans="1:17" ht="21.75" customHeight="1" x14ac:dyDescent="0.25">
      <c r="A38" s="21"/>
      <c r="B38" s="30"/>
      <c r="C38" s="332"/>
      <c r="D38" s="317"/>
      <c r="E38" s="338"/>
      <c r="F38" s="353"/>
      <c r="G38" s="233"/>
      <c r="H38" s="353"/>
      <c r="I38" s="233"/>
      <c r="J38" s="353"/>
      <c r="K38" s="233"/>
      <c r="L38" s="353"/>
      <c r="M38" s="233"/>
      <c r="N38" s="353"/>
      <c r="O38" s="36" t="s">
        <v>27</v>
      </c>
      <c r="P38" s="14">
        <f>P34/P36</f>
        <v>10</v>
      </c>
      <c r="Q38" s="14">
        <v>0</v>
      </c>
    </row>
    <row r="39" spans="1:17" ht="21.75" customHeight="1" x14ac:dyDescent="0.25">
      <c r="A39" s="21"/>
      <c r="B39" s="30"/>
      <c r="C39" s="332"/>
      <c r="D39" s="317"/>
      <c r="E39" s="338"/>
      <c r="F39" s="353"/>
      <c r="G39" s="233"/>
      <c r="H39" s="353"/>
      <c r="I39" s="233"/>
      <c r="J39" s="353"/>
      <c r="K39" s="233"/>
      <c r="L39" s="353"/>
      <c r="M39" s="233"/>
      <c r="N39" s="353"/>
      <c r="O39" s="376" t="s">
        <v>21</v>
      </c>
      <c r="P39" s="377"/>
      <c r="Q39" s="378"/>
    </row>
    <row r="40" spans="1:17" ht="33" customHeight="1" x14ac:dyDescent="0.25">
      <c r="A40" s="22"/>
      <c r="B40" s="186"/>
      <c r="C40" s="337"/>
      <c r="D40" s="318"/>
      <c r="E40" s="346"/>
      <c r="F40" s="354"/>
      <c r="G40" s="234"/>
      <c r="H40" s="354"/>
      <c r="I40" s="234"/>
      <c r="J40" s="354"/>
      <c r="K40" s="234"/>
      <c r="L40" s="354"/>
      <c r="M40" s="234"/>
      <c r="N40" s="354"/>
      <c r="O40" s="36" t="s">
        <v>28</v>
      </c>
      <c r="P40" s="6">
        <v>100</v>
      </c>
      <c r="Q40" s="6">
        <v>0</v>
      </c>
    </row>
    <row r="41" spans="1:17" ht="20.25" customHeight="1" x14ac:dyDescent="0.25">
      <c r="A41" s="369"/>
      <c r="B41" s="403"/>
      <c r="C41" s="506" t="s">
        <v>31</v>
      </c>
      <c r="D41" s="369" t="s">
        <v>12</v>
      </c>
      <c r="E41" s="403" t="s">
        <v>32</v>
      </c>
      <c r="F41" s="147">
        <v>5265</v>
      </c>
      <c r="G41" s="147">
        <f>H41</f>
        <v>308.5</v>
      </c>
      <c r="H41" s="147">
        <v>308.5</v>
      </c>
      <c r="I41" s="147">
        <v>0</v>
      </c>
      <c r="J41" s="147">
        <f>K41</f>
        <v>0</v>
      </c>
      <c r="K41" s="147">
        <v>0</v>
      </c>
      <c r="L41" s="147">
        <v>0</v>
      </c>
      <c r="M41" s="147" t="s">
        <v>298</v>
      </c>
      <c r="N41" s="398" t="s">
        <v>299</v>
      </c>
      <c r="O41" s="376" t="s">
        <v>14</v>
      </c>
      <c r="P41" s="377"/>
      <c r="Q41" s="378"/>
    </row>
    <row r="42" spans="1:17" ht="20.25" customHeight="1" x14ac:dyDescent="0.25">
      <c r="A42" s="370"/>
      <c r="B42" s="404"/>
      <c r="C42" s="506"/>
      <c r="D42" s="370"/>
      <c r="E42" s="404"/>
      <c r="F42" s="146"/>
      <c r="G42" s="146"/>
      <c r="H42" s="146"/>
      <c r="I42" s="146"/>
      <c r="J42" s="146"/>
      <c r="K42" s="146"/>
      <c r="L42" s="146"/>
      <c r="M42" s="231"/>
      <c r="N42" s="399"/>
      <c r="O42" s="5" t="s">
        <v>15</v>
      </c>
      <c r="P42" s="6">
        <v>5265</v>
      </c>
      <c r="Q42" s="6">
        <v>0</v>
      </c>
    </row>
    <row r="43" spans="1:17" ht="20.25" customHeight="1" x14ac:dyDescent="0.25">
      <c r="A43" s="370"/>
      <c r="B43" s="404"/>
      <c r="C43" s="506"/>
      <c r="D43" s="317"/>
      <c r="E43" s="404"/>
      <c r="F43" s="146"/>
      <c r="G43" s="146"/>
      <c r="H43" s="146"/>
      <c r="I43" s="146"/>
      <c r="J43" s="146"/>
      <c r="K43" s="146"/>
      <c r="L43" s="146"/>
      <c r="M43" s="231"/>
      <c r="N43" s="399"/>
      <c r="O43" s="376" t="s">
        <v>16</v>
      </c>
      <c r="P43" s="377"/>
      <c r="Q43" s="378"/>
    </row>
    <row r="44" spans="1:17" ht="28.5" customHeight="1" x14ac:dyDescent="0.25">
      <c r="A44" s="370"/>
      <c r="B44" s="404"/>
      <c r="C44" s="506"/>
      <c r="D44" s="317"/>
      <c r="E44" s="404"/>
      <c r="F44" s="146"/>
      <c r="G44" s="146"/>
      <c r="H44" s="146"/>
      <c r="I44" s="146"/>
      <c r="J44" s="146"/>
      <c r="K44" s="146"/>
      <c r="L44" s="146"/>
      <c r="M44" s="231"/>
      <c r="N44" s="399"/>
      <c r="O44" s="5" t="s">
        <v>17</v>
      </c>
      <c r="P44" s="23">
        <v>16</v>
      </c>
      <c r="Q44" s="23">
        <v>0</v>
      </c>
    </row>
    <row r="45" spans="1:17" ht="20.25" customHeight="1" x14ac:dyDescent="0.25">
      <c r="A45" s="370"/>
      <c r="B45" s="404"/>
      <c r="C45" s="506"/>
      <c r="D45" s="317"/>
      <c r="E45" s="404"/>
      <c r="F45" s="146"/>
      <c r="G45" s="146"/>
      <c r="H45" s="146"/>
      <c r="I45" s="146"/>
      <c r="J45" s="146"/>
      <c r="K45" s="146"/>
      <c r="L45" s="146"/>
      <c r="M45" s="231"/>
      <c r="N45" s="399"/>
      <c r="O45" s="5" t="s">
        <v>18</v>
      </c>
      <c r="P45" s="24">
        <v>15795</v>
      </c>
      <c r="Q45" s="24">
        <v>0</v>
      </c>
    </row>
    <row r="46" spans="1:17" ht="25.5" customHeight="1" x14ac:dyDescent="0.25">
      <c r="A46" s="370"/>
      <c r="B46" s="404"/>
      <c r="C46" s="506"/>
      <c r="D46" s="317"/>
      <c r="E46" s="404"/>
      <c r="F46" s="146"/>
      <c r="G46" s="146"/>
      <c r="H46" s="146"/>
      <c r="I46" s="146"/>
      <c r="J46" s="146"/>
      <c r="K46" s="146"/>
      <c r="L46" s="146"/>
      <c r="M46" s="231"/>
      <c r="N46" s="399"/>
      <c r="O46" s="376" t="s">
        <v>19</v>
      </c>
      <c r="P46" s="377"/>
      <c r="Q46" s="378"/>
    </row>
    <row r="47" spans="1:17" ht="29.25" customHeight="1" x14ac:dyDescent="0.25">
      <c r="A47" s="370"/>
      <c r="B47" s="404"/>
      <c r="C47" s="506"/>
      <c r="D47" s="317"/>
      <c r="E47" s="404"/>
      <c r="F47" s="146"/>
      <c r="G47" s="146"/>
      <c r="H47" s="146"/>
      <c r="I47" s="146"/>
      <c r="J47" s="146"/>
      <c r="K47" s="146"/>
      <c r="L47" s="146"/>
      <c r="M47" s="231"/>
      <c r="N47" s="399"/>
      <c r="O47" s="13" t="s">
        <v>20</v>
      </c>
      <c r="P47" s="14">
        <f>P42/P45</f>
        <v>0.33333333333333331</v>
      </c>
      <c r="Q47" s="14">
        <v>0</v>
      </c>
    </row>
    <row r="48" spans="1:17" ht="20.25" customHeight="1" x14ac:dyDescent="0.25">
      <c r="A48" s="370"/>
      <c r="B48" s="404"/>
      <c r="C48" s="506"/>
      <c r="D48" s="317"/>
      <c r="E48" s="404"/>
      <c r="F48" s="146"/>
      <c r="G48" s="146"/>
      <c r="H48" s="146"/>
      <c r="I48" s="146"/>
      <c r="J48" s="146"/>
      <c r="K48" s="146"/>
      <c r="L48" s="146"/>
      <c r="M48" s="231"/>
      <c r="N48" s="399"/>
      <c r="O48" s="376" t="s">
        <v>21</v>
      </c>
      <c r="P48" s="377"/>
      <c r="Q48" s="378"/>
    </row>
    <row r="49" spans="1:17" ht="48" customHeight="1" x14ac:dyDescent="0.25">
      <c r="A49" s="386"/>
      <c r="B49" s="405"/>
      <c r="C49" s="506"/>
      <c r="D49" s="318"/>
      <c r="E49" s="405"/>
      <c r="F49" s="149"/>
      <c r="G49" s="149"/>
      <c r="H49" s="149"/>
      <c r="I49" s="149"/>
      <c r="J49" s="149"/>
      <c r="K49" s="149"/>
      <c r="L49" s="149"/>
      <c r="M49" s="231"/>
      <c r="N49" s="400"/>
      <c r="O49" s="5" t="s">
        <v>22</v>
      </c>
      <c r="P49" s="15">
        <v>105.3</v>
      </c>
      <c r="Q49" s="15">
        <v>0</v>
      </c>
    </row>
    <row r="50" spans="1:17" ht="27.2" customHeight="1" x14ac:dyDescent="0.25">
      <c r="A50" s="403"/>
      <c r="B50" s="403"/>
      <c r="C50" s="504" t="s">
        <v>33</v>
      </c>
      <c r="D50" s="316" t="s">
        <v>12</v>
      </c>
      <c r="E50" s="403" t="s">
        <v>13</v>
      </c>
      <c r="F50" s="147">
        <v>10003.5</v>
      </c>
      <c r="G50" s="147">
        <f>H50</f>
        <v>1098.5999999999999</v>
      </c>
      <c r="H50" s="147">
        <v>1098.5999999999999</v>
      </c>
      <c r="I50" s="147">
        <v>0</v>
      </c>
      <c r="J50" s="147">
        <f>K50</f>
        <v>0</v>
      </c>
      <c r="K50" s="147">
        <v>0</v>
      </c>
      <c r="L50" s="147">
        <v>0</v>
      </c>
      <c r="M50" s="147" t="s">
        <v>298</v>
      </c>
      <c r="N50" s="398" t="s">
        <v>299</v>
      </c>
      <c r="O50" s="376" t="s">
        <v>14</v>
      </c>
      <c r="P50" s="377"/>
      <c r="Q50" s="378"/>
    </row>
    <row r="51" spans="1:17" ht="24" customHeight="1" x14ac:dyDescent="0.25">
      <c r="A51" s="404"/>
      <c r="B51" s="404"/>
      <c r="C51" s="504"/>
      <c r="D51" s="317"/>
      <c r="E51" s="404"/>
      <c r="F51" s="146"/>
      <c r="G51" s="146"/>
      <c r="H51" s="146"/>
      <c r="I51" s="146"/>
      <c r="J51" s="146"/>
      <c r="K51" s="146"/>
      <c r="L51" s="146"/>
      <c r="M51" s="231"/>
      <c r="N51" s="399"/>
      <c r="O51" s="5" t="s">
        <v>15</v>
      </c>
      <c r="P51" s="6">
        <v>10003.5</v>
      </c>
      <c r="Q51" s="6">
        <v>0</v>
      </c>
    </row>
    <row r="52" spans="1:17" ht="21" customHeight="1" x14ac:dyDescent="0.25">
      <c r="A52" s="404"/>
      <c r="B52" s="404"/>
      <c r="C52" s="504"/>
      <c r="D52" s="317"/>
      <c r="E52" s="404"/>
      <c r="F52" s="146"/>
      <c r="G52" s="146"/>
      <c r="H52" s="146"/>
      <c r="I52" s="146"/>
      <c r="J52" s="146"/>
      <c r="K52" s="146"/>
      <c r="L52" s="146"/>
      <c r="M52" s="231"/>
      <c r="N52" s="399"/>
      <c r="O52" s="376" t="s">
        <v>16</v>
      </c>
      <c r="P52" s="377"/>
      <c r="Q52" s="378"/>
    </row>
    <row r="53" spans="1:17" ht="32.25" customHeight="1" x14ac:dyDescent="0.25">
      <c r="A53" s="404"/>
      <c r="B53" s="404"/>
      <c r="C53" s="504"/>
      <c r="D53" s="317"/>
      <c r="E53" s="404"/>
      <c r="F53" s="146"/>
      <c r="G53" s="146"/>
      <c r="H53" s="146"/>
      <c r="I53" s="146"/>
      <c r="J53" s="146"/>
      <c r="K53" s="146"/>
      <c r="L53" s="146"/>
      <c r="M53" s="231"/>
      <c r="N53" s="399"/>
      <c r="O53" s="5" t="s">
        <v>17</v>
      </c>
      <c r="P53" s="23">
        <v>19</v>
      </c>
      <c r="Q53" s="23">
        <v>0</v>
      </c>
    </row>
    <row r="54" spans="1:17" ht="21" customHeight="1" x14ac:dyDescent="0.25">
      <c r="A54" s="404"/>
      <c r="B54" s="404"/>
      <c r="C54" s="504"/>
      <c r="D54" s="317"/>
      <c r="E54" s="404"/>
      <c r="F54" s="146"/>
      <c r="G54" s="146"/>
      <c r="H54" s="146"/>
      <c r="I54" s="146"/>
      <c r="J54" s="146"/>
      <c r="K54" s="146"/>
      <c r="L54" s="146"/>
      <c r="M54" s="231"/>
      <c r="N54" s="399"/>
      <c r="O54" s="5" t="s">
        <v>18</v>
      </c>
      <c r="P54" s="24">
        <v>16848</v>
      </c>
      <c r="Q54" s="24">
        <v>0</v>
      </c>
    </row>
    <row r="55" spans="1:17" ht="21" customHeight="1" x14ac:dyDescent="0.25">
      <c r="A55" s="404"/>
      <c r="B55" s="404"/>
      <c r="C55" s="504"/>
      <c r="D55" s="317"/>
      <c r="E55" s="404"/>
      <c r="F55" s="146"/>
      <c r="G55" s="146"/>
      <c r="H55" s="146"/>
      <c r="I55" s="146"/>
      <c r="J55" s="146"/>
      <c r="K55" s="146"/>
      <c r="L55" s="146"/>
      <c r="M55" s="231"/>
      <c r="N55" s="399"/>
      <c r="O55" s="376" t="s">
        <v>19</v>
      </c>
      <c r="P55" s="377"/>
      <c r="Q55" s="378"/>
    </row>
    <row r="56" spans="1:17" ht="33" customHeight="1" x14ac:dyDescent="0.25">
      <c r="A56" s="404"/>
      <c r="B56" s="404"/>
      <c r="C56" s="504"/>
      <c r="D56" s="317"/>
      <c r="E56" s="404"/>
      <c r="F56" s="146"/>
      <c r="G56" s="146"/>
      <c r="H56" s="146"/>
      <c r="I56" s="146"/>
      <c r="J56" s="146"/>
      <c r="K56" s="146"/>
      <c r="L56" s="146"/>
      <c r="M56" s="231"/>
      <c r="N56" s="399"/>
      <c r="O56" s="13" t="s">
        <v>20</v>
      </c>
      <c r="P56" s="14">
        <f>P51/P54</f>
        <v>0.59375</v>
      </c>
      <c r="Q56" s="14"/>
    </row>
    <row r="57" spans="1:17" ht="21" customHeight="1" x14ac:dyDescent="0.25">
      <c r="A57" s="404"/>
      <c r="B57" s="21"/>
      <c r="C57" s="504"/>
      <c r="D57" s="317"/>
      <c r="E57" s="404"/>
      <c r="F57" s="146"/>
      <c r="G57" s="146"/>
      <c r="H57" s="146"/>
      <c r="I57" s="146"/>
      <c r="J57" s="146"/>
      <c r="K57" s="146"/>
      <c r="L57" s="146"/>
      <c r="M57" s="231"/>
      <c r="N57" s="399"/>
      <c r="O57" s="376" t="s">
        <v>21</v>
      </c>
      <c r="P57" s="377"/>
      <c r="Q57" s="378"/>
    </row>
    <row r="58" spans="1:17" ht="52.7" customHeight="1" x14ac:dyDescent="0.25">
      <c r="A58" s="405"/>
      <c r="B58" s="22"/>
      <c r="C58" s="504"/>
      <c r="D58" s="318"/>
      <c r="E58" s="405"/>
      <c r="F58" s="149"/>
      <c r="G58" s="149"/>
      <c r="H58" s="149"/>
      <c r="I58" s="149"/>
      <c r="J58" s="149"/>
      <c r="K58" s="149"/>
      <c r="L58" s="149"/>
      <c r="M58" s="231"/>
      <c r="N58" s="399"/>
      <c r="O58" s="5" t="s">
        <v>34</v>
      </c>
      <c r="P58" s="15">
        <v>105.3</v>
      </c>
      <c r="Q58" s="15"/>
    </row>
    <row r="59" spans="1:17" ht="25.5" customHeight="1" x14ac:dyDescent="0.25">
      <c r="A59" s="403" t="s">
        <v>35</v>
      </c>
      <c r="B59" s="403" t="s">
        <v>36</v>
      </c>
      <c r="C59" s="403" t="s">
        <v>37</v>
      </c>
      <c r="D59" s="316" t="s">
        <v>12</v>
      </c>
      <c r="E59" s="369" t="s">
        <v>38</v>
      </c>
      <c r="F59" s="147">
        <v>2500</v>
      </c>
      <c r="G59" s="147">
        <f>H59</f>
        <v>1800</v>
      </c>
      <c r="H59" s="147">
        <v>1800</v>
      </c>
      <c r="I59" s="147">
        <v>0</v>
      </c>
      <c r="J59" s="147">
        <f>K59</f>
        <v>0</v>
      </c>
      <c r="K59" s="147">
        <v>0</v>
      </c>
      <c r="L59" s="147">
        <v>0</v>
      </c>
      <c r="M59" s="147" t="s">
        <v>298</v>
      </c>
      <c r="N59" s="398" t="s">
        <v>299</v>
      </c>
      <c r="O59" s="377" t="s">
        <v>14</v>
      </c>
      <c r="P59" s="377"/>
      <c r="Q59" s="378"/>
    </row>
    <row r="60" spans="1:17" ht="18.75" customHeight="1" x14ac:dyDescent="0.25">
      <c r="A60" s="404"/>
      <c r="B60" s="404"/>
      <c r="C60" s="404"/>
      <c r="D60" s="18"/>
      <c r="E60" s="370"/>
      <c r="F60" s="146"/>
      <c r="G60" s="146"/>
      <c r="H60" s="146"/>
      <c r="I60" s="146"/>
      <c r="J60" s="146"/>
      <c r="K60" s="146"/>
      <c r="L60" s="146"/>
      <c r="M60" s="231"/>
      <c r="N60" s="399"/>
      <c r="O60" s="31" t="s">
        <v>15</v>
      </c>
      <c r="P60" s="6">
        <v>2500</v>
      </c>
      <c r="Q60" s="6">
        <v>0</v>
      </c>
    </row>
    <row r="61" spans="1:17" ht="59.25" customHeight="1" x14ac:dyDescent="0.25">
      <c r="A61" s="404"/>
      <c r="B61" s="404"/>
      <c r="C61" s="404"/>
      <c r="D61" s="18"/>
      <c r="E61" s="370"/>
      <c r="F61" s="146"/>
      <c r="G61" s="146"/>
      <c r="H61" s="146"/>
      <c r="I61" s="146"/>
      <c r="J61" s="146"/>
      <c r="K61" s="146"/>
      <c r="L61" s="146"/>
      <c r="M61" s="231"/>
      <c r="N61" s="399"/>
      <c r="O61" s="31" t="s">
        <v>39</v>
      </c>
      <c r="P61" s="6">
        <v>20</v>
      </c>
      <c r="Q61" s="6">
        <v>0</v>
      </c>
    </row>
    <row r="62" spans="1:17" ht="26.25" customHeight="1" x14ac:dyDescent="0.25">
      <c r="A62" s="404"/>
      <c r="B62" s="404"/>
      <c r="C62" s="404"/>
      <c r="D62" s="18"/>
      <c r="E62" s="370"/>
      <c r="F62" s="146"/>
      <c r="G62" s="146"/>
      <c r="H62" s="146"/>
      <c r="I62" s="146"/>
      <c r="J62" s="146"/>
      <c r="K62" s="146"/>
      <c r="L62" s="146"/>
      <c r="M62" s="231"/>
      <c r="N62" s="399"/>
      <c r="O62" s="496" t="s">
        <v>16</v>
      </c>
      <c r="P62" s="496"/>
      <c r="Q62" s="497"/>
    </row>
    <row r="63" spans="1:17" ht="26.25" customHeight="1" x14ac:dyDescent="0.25">
      <c r="A63" s="21"/>
      <c r="B63" s="21"/>
      <c r="C63" s="404"/>
      <c r="D63" s="18"/>
      <c r="E63" s="370"/>
      <c r="F63" s="146"/>
      <c r="G63" s="146"/>
      <c r="H63" s="146"/>
      <c r="I63" s="146"/>
      <c r="J63" s="146"/>
      <c r="K63" s="146"/>
      <c r="L63" s="146"/>
      <c r="M63" s="231"/>
      <c r="N63" s="399"/>
      <c r="O63" s="31" t="s">
        <v>40</v>
      </c>
      <c r="P63" s="10">
        <v>35</v>
      </c>
      <c r="Q63" s="10">
        <v>0</v>
      </c>
    </row>
    <row r="64" spans="1:17" ht="36.75" customHeight="1" x14ac:dyDescent="0.25">
      <c r="A64" s="21"/>
      <c r="B64" s="21"/>
      <c r="C64" s="404"/>
      <c r="D64" s="18"/>
      <c r="E64" s="370"/>
      <c r="F64" s="146"/>
      <c r="G64" s="146"/>
      <c r="H64" s="146"/>
      <c r="I64" s="146"/>
      <c r="J64" s="146"/>
      <c r="K64" s="146"/>
      <c r="L64" s="146"/>
      <c r="M64" s="231"/>
      <c r="N64" s="399"/>
      <c r="O64" s="31" t="s">
        <v>41</v>
      </c>
      <c r="P64" s="11">
        <v>6000</v>
      </c>
      <c r="Q64" s="11">
        <v>0</v>
      </c>
    </row>
    <row r="65" spans="1:17" ht="30.75" customHeight="1" x14ac:dyDescent="0.25">
      <c r="A65" s="21"/>
      <c r="B65" s="21"/>
      <c r="C65" s="404"/>
      <c r="D65" s="18"/>
      <c r="E65" s="317"/>
      <c r="F65" s="146"/>
      <c r="G65" s="146"/>
      <c r="H65" s="146"/>
      <c r="I65" s="146"/>
      <c r="J65" s="146"/>
      <c r="K65" s="146"/>
      <c r="L65" s="146"/>
      <c r="M65" s="231"/>
      <c r="N65" s="399"/>
      <c r="O65" s="377" t="s">
        <v>19</v>
      </c>
      <c r="P65" s="377"/>
      <c r="Q65" s="378"/>
    </row>
    <row r="66" spans="1:17" ht="48" customHeight="1" x14ac:dyDescent="0.25">
      <c r="A66" s="21"/>
      <c r="B66" s="21"/>
      <c r="C66" s="404"/>
      <c r="D66" s="18"/>
      <c r="E66" s="317"/>
      <c r="F66" s="146"/>
      <c r="G66" s="146"/>
      <c r="H66" s="146"/>
      <c r="I66" s="146"/>
      <c r="J66" s="146"/>
      <c r="K66" s="146"/>
      <c r="L66" s="146"/>
      <c r="M66" s="231"/>
      <c r="N66" s="399"/>
      <c r="O66" s="36" t="s">
        <v>42</v>
      </c>
      <c r="P66" s="14">
        <f>P60/P64</f>
        <v>0.41666666666666669</v>
      </c>
      <c r="Q66" s="14"/>
    </row>
    <row r="67" spans="1:17" ht="19.5" customHeight="1" x14ac:dyDescent="0.25">
      <c r="A67" s="21"/>
      <c r="B67" s="21"/>
      <c r="C67" s="404"/>
      <c r="D67" s="18"/>
      <c r="E67" s="317"/>
      <c r="F67" s="146"/>
      <c r="G67" s="146"/>
      <c r="H67" s="146"/>
      <c r="I67" s="146"/>
      <c r="J67" s="146"/>
      <c r="K67" s="146"/>
      <c r="L67" s="146"/>
      <c r="M67" s="231"/>
      <c r="N67" s="399"/>
      <c r="O67" s="377" t="s">
        <v>21</v>
      </c>
      <c r="P67" s="377"/>
      <c r="Q67" s="378"/>
    </row>
    <row r="68" spans="1:17" ht="57.75" customHeight="1" x14ac:dyDescent="0.25">
      <c r="A68" s="22"/>
      <c r="B68" s="22"/>
      <c r="C68" s="405"/>
      <c r="D68" s="20"/>
      <c r="E68" s="318"/>
      <c r="F68" s="149"/>
      <c r="G68" s="149"/>
      <c r="H68" s="149"/>
      <c r="I68" s="149"/>
      <c r="J68" s="149"/>
      <c r="K68" s="149"/>
      <c r="L68" s="149"/>
      <c r="M68" s="149"/>
      <c r="N68" s="354"/>
      <c r="O68" s="31" t="s">
        <v>22</v>
      </c>
      <c r="P68" s="15">
        <v>100</v>
      </c>
      <c r="Q68" s="15"/>
    </row>
    <row r="69" spans="1:17" ht="24" customHeight="1" x14ac:dyDescent="0.25">
      <c r="A69" s="507"/>
      <c r="B69" s="507"/>
      <c r="C69" s="507"/>
      <c r="D69" s="507"/>
      <c r="E69" s="156" t="s">
        <v>286</v>
      </c>
      <c r="F69" s="152">
        <f>F70</f>
        <v>34523.199999999997</v>
      </c>
      <c r="G69" s="152">
        <f t="shared" ref="G69:L69" si="0">G70</f>
        <v>13228.1</v>
      </c>
      <c r="H69" s="152">
        <f t="shared" si="0"/>
        <v>13228.1</v>
      </c>
      <c r="I69" s="152">
        <f t="shared" si="0"/>
        <v>0</v>
      </c>
      <c r="J69" s="152">
        <f t="shared" si="0"/>
        <v>39.4</v>
      </c>
      <c r="K69" s="152">
        <f t="shared" si="0"/>
        <v>39.4</v>
      </c>
      <c r="L69" s="152">
        <f t="shared" si="0"/>
        <v>0</v>
      </c>
      <c r="M69" s="152" t="s">
        <v>302</v>
      </c>
      <c r="N69" s="246" t="s">
        <v>302</v>
      </c>
      <c r="O69" s="544"/>
      <c r="P69" s="545"/>
      <c r="Q69" s="546"/>
    </row>
    <row r="70" spans="1:17" ht="30.75" customHeight="1" x14ac:dyDescent="0.25">
      <c r="A70" s="509"/>
      <c r="B70" s="509"/>
      <c r="C70" s="509"/>
      <c r="D70" s="509"/>
      <c r="E70" s="156" t="s">
        <v>274</v>
      </c>
      <c r="F70" s="152">
        <f>F16+F25+F33+F41+F50+F59</f>
        <v>34523.199999999997</v>
      </c>
      <c r="G70" s="152">
        <f t="shared" ref="G70:L70" si="1">G16+G25+G33+G41+G50+G59</f>
        <v>13228.1</v>
      </c>
      <c r="H70" s="152">
        <f t="shared" si="1"/>
        <v>13228.1</v>
      </c>
      <c r="I70" s="152">
        <f t="shared" si="1"/>
        <v>0</v>
      </c>
      <c r="J70" s="152">
        <f t="shared" si="1"/>
        <v>39.4</v>
      </c>
      <c r="K70" s="152">
        <f t="shared" si="1"/>
        <v>39.4</v>
      </c>
      <c r="L70" s="152">
        <f t="shared" si="1"/>
        <v>0</v>
      </c>
      <c r="M70" s="152" t="s">
        <v>302</v>
      </c>
      <c r="N70" s="152" t="s">
        <v>302</v>
      </c>
      <c r="O70" s="547"/>
      <c r="P70" s="548"/>
      <c r="Q70" s="549"/>
    </row>
    <row r="71" spans="1:17" ht="31.5" customHeight="1" x14ac:dyDescent="0.25">
      <c r="A71" s="523" t="s">
        <v>43</v>
      </c>
      <c r="B71" s="524"/>
      <c r="C71" s="524"/>
      <c r="D71" s="524"/>
      <c r="E71" s="524"/>
      <c r="F71" s="524"/>
      <c r="G71" s="524"/>
      <c r="H71" s="524"/>
      <c r="I71" s="524"/>
      <c r="J71" s="524"/>
      <c r="K71" s="524"/>
      <c r="L71" s="524"/>
      <c r="M71" s="524"/>
      <c r="N71" s="524"/>
      <c r="O71" s="524"/>
      <c r="P71" s="524"/>
      <c r="Q71" s="525"/>
    </row>
    <row r="72" spans="1:17" ht="35.25" customHeight="1" x14ac:dyDescent="0.25">
      <c r="A72" s="403" t="s">
        <v>9</v>
      </c>
      <c r="B72" s="403" t="s">
        <v>44</v>
      </c>
      <c r="C72" s="526" t="s">
        <v>293</v>
      </c>
      <c r="D72" s="316" t="s">
        <v>12</v>
      </c>
      <c r="E72" s="369" t="s">
        <v>45</v>
      </c>
      <c r="F72" s="147">
        <v>15696.9</v>
      </c>
      <c r="G72" s="147">
        <f>H72</f>
        <v>8654.5</v>
      </c>
      <c r="H72" s="147">
        <f>H75+H76</f>
        <v>8654.5</v>
      </c>
      <c r="I72" s="147">
        <v>0</v>
      </c>
      <c r="J72" s="147">
        <f>K72</f>
        <v>741.7</v>
      </c>
      <c r="K72" s="147">
        <f>K75+K76</f>
        <v>741.7</v>
      </c>
      <c r="L72" s="147">
        <v>0</v>
      </c>
      <c r="M72" s="147" t="s">
        <v>300</v>
      </c>
      <c r="N72" s="398" t="s">
        <v>299</v>
      </c>
      <c r="O72" s="376" t="s">
        <v>14</v>
      </c>
      <c r="P72" s="377"/>
      <c r="Q72" s="378"/>
    </row>
    <row r="73" spans="1:17" ht="34.700000000000003" customHeight="1" x14ac:dyDescent="0.25">
      <c r="A73" s="404"/>
      <c r="B73" s="404"/>
      <c r="C73" s="527"/>
      <c r="D73" s="317"/>
      <c r="E73" s="370"/>
      <c r="F73" s="146"/>
      <c r="G73" s="248"/>
      <c r="H73" s="248"/>
      <c r="I73" s="248"/>
      <c r="J73" s="248"/>
      <c r="K73" s="248"/>
      <c r="L73" s="248"/>
      <c r="M73" s="248"/>
      <c r="N73" s="399"/>
      <c r="O73" s="13" t="s">
        <v>15</v>
      </c>
      <c r="P73" s="6">
        <v>15696.9</v>
      </c>
      <c r="Q73" s="6">
        <f>K72</f>
        <v>741.7</v>
      </c>
    </row>
    <row r="74" spans="1:17" ht="33" customHeight="1" x14ac:dyDescent="0.25">
      <c r="A74" s="404"/>
      <c r="B74" s="404"/>
      <c r="C74" s="527"/>
      <c r="D74" s="317"/>
      <c r="E74" s="317"/>
      <c r="F74" s="146"/>
      <c r="G74" s="248"/>
      <c r="H74" s="248"/>
      <c r="I74" s="248"/>
      <c r="J74" s="248"/>
      <c r="K74" s="248"/>
      <c r="L74" s="248"/>
      <c r="M74" s="248"/>
      <c r="N74" s="399"/>
      <c r="O74" s="13" t="s">
        <v>46</v>
      </c>
      <c r="P74" s="11">
        <v>154</v>
      </c>
      <c r="Q74" s="11">
        <v>154</v>
      </c>
    </row>
    <row r="75" spans="1:17" ht="24" customHeight="1" x14ac:dyDescent="0.25">
      <c r="A75" s="317"/>
      <c r="B75" s="404"/>
      <c r="C75" s="527"/>
      <c r="D75" s="317"/>
      <c r="E75" s="253" t="s">
        <v>305</v>
      </c>
      <c r="F75" s="247"/>
      <c r="G75" s="249">
        <f>H75</f>
        <v>6950.6</v>
      </c>
      <c r="H75" s="249">
        <v>6950.6</v>
      </c>
      <c r="I75" s="249"/>
      <c r="J75" s="249">
        <f>K75</f>
        <v>491.1</v>
      </c>
      <c r="K75" s="249">
        <v>491.1</v>
      </c>
      <c r="L75" s="249"/>
      <c r="M75" s="249"/>
      <c r="N75" s="399"/>
      <c r="O75" s="376" t="s">
        <v>16</v>
      </c>
      <c r="P75" s="377"/>
      <c r="Q75" s="378"/>
    </row>
    <row r="76" spans="1:17" ht="51.75" customHeight="1" x14ac:dyDescent="0.25">
      <c r="A76" s="317"/>
      <c r="B76" s="28"/>
      <c r="C76" s="527"/>
      <c r="D76" s="317"/>
      <c r="E76" s="254" t="s">
        <v>306</v>
      </c>
      <c r="F76" s="251"/>
      <c r="G76" s="252">
        <f>H76</f>
        <v>1703.9</v>
      </c>
      <c r="H76" s="252">
        <v>1703.9</v>
      </c>
      <c r="I76" s="252"/>
      <c r="J76" s="252">
        <f>K76</f>
        <v>250.6</v>
      </c>
      <c r="K76" s="252">
        <v>250.6</v>
      </c>
      <c r="L76" s="252"/>
      <c r="M76" s="252"/>
      <c r="N76" s="252"/>
      <c r="O76" s="13" t="s">
        <v>47</v>
      </c>
      <c r="P76" s="11">
        <v>22218</v>
      </c>
      <c r="Q76" s="11">
        <v>13072</v>
      </c>
    </row>
    <row r="77" spans="1:17" ht="16.5" customHeight="1" x14ac:dyDescent="0.25">
      <c r="A77" s="317"/>
      <c r="B77" s="28"/>
      <c r="C77" s="527"/>
      <c r="D77" s="317"/>
      <c r="E77" s="317"/>
      <c r="F77" s="146"/>
      <c r="G77" s="250"/>
      <c r="H77" s="250"/>
      <c r="I77" s="250"/>
      <c r="J77" s="250"/>
      <c r="K77" s="250"/>
      <c r="L77" s="250"/>
      <c r="M77" s="250"/>
      <c r="N77" s="250"/>
      <c r="O77" s="13" t="s">
        <v>48</v>
      </c>
      <c r="P77" s="11">
        <v>10530</v>
      </c>
      <c r="Q77" s="11">
        <v>7526</v>
      </c>
    </row>
    <row r="78" spans="1:17" ht="23.25" customHeight="1" x14ac:dyDescent="0.25">
      <c r="A78" s="317"/>
      <c r="B78" s="28"/>
      <c r="C78" s="527"/>
      <c r="D78" s="317"/>
      <c r="E78" s="317"/>
      <c r="F78" s="146"/>
      <c r="G78" s="250"/>
      <c r="H78" s="250"/>
      <c r="I78" s="250"/>
      <c r="J78" s="250"/>
      <c r="K78" s="250"/>
      <c r="L78" s="250"/>
      <c r="M78" s="250"/>
      <c r="N78" s="250"/>
      <c r="O78" s="376" t="s">
        <v>19</v>
      </c>
      <c r="P78" s="377"/>
      <c r="Q78" s="378"/>
    </row>
    <row r="79" spans="1:17" ht="53.25" customHeight="1" x14ac:dyDescent="0.25">
      <c r="A79" s="317"/>
      <c r="B79" s="28"/>
      <c r="C79" s="527"/>
      <c r="D79" s="317"/>
      <c r="E79" s="317"/>
      <c r="F79" s="146"/>
      <c r="G79" s="146"/>
      <c r="H79" s="146"/>
      <c r="I79" s="146"/>
      <c r="J79" s="146"/>
      <c r="K79" s="146"/>
      <c r="L79" s="146"/>
      <c r="M79" s="146"/>
      <c r="N79" s="146"/>
      <c r="O79" s="13" t="s">
        <v>49</v>
      </c>
      <c r="P79" s="14">
        <f>P73/P76</f>
        <v>0.70649473399945983</v>
      </c>
      <c r="Q79" s="14">
        <f>Q73/Q76</f>
        <v>5.6739596083231335E-2</v>
      </c>
    </row>
    <row r="80" spans="1:17" ht="27" customHeight="1" x14ac:dyDescent="0.25">
      <c r="A80" s="317"/>
      <c r="B80" s="28"/>
      <c r="C80" s="527"/>
      <c r="D80" s="317"/>
      <c r="E80" s="317"/>
      <c r="F80" s="146"/>
      <c r="G80" s="146"/>
      <c r="H80" s="146"/>
      <c r="I80" s="146"/>
      <c r="J80" s="146"/>
      <c r="K80" s="146"/>
      <c r="L80" s="146"/>
      <c r="M80" s="146"/>
      <c r="N80" s="146"/>
      <c r="O80" s="376" t="s">
        <v>21</v>
      </c>
      <c r="P80" s="377"/>
      <c r="Q80" s="378"/>
    </row>
    <row r="81" spans="1:17" ht="47.25" customHeight="1" x14ac:dyDescent="0.25">
      <c r="A81" s="318"/>
      <c r="B81" s="112"/>
      <c r="C81" s="336"/>
      <c r="D81" s="318"/>
      <c r="E81" s="318"/>
      <c r="F81" s="149"/>
      <c r="G81" s="149"/>
      <c r="H81" s="149"/>
      <c r="I81" s="149"/>
      <c r="J81" s="149"/>
      <c r="K81" s="149"/>
      <c r="L81" s="149"/>
      <c r="M81" s="149"/>
      <c r="N81" s="149"/>
      <c r="O81" s="125" t="s">
        <v>50</v>
      </c>
      <c r="P81" s="15">
        <v>105.3</v>
      </c>
      <c r="Q81" s="15"/>
    </row>
    <row r="82" spans="1:17" ht="25.5" customHeight="1" x14ac:dyDescent="0.25">
      <c r="A82" s="507"/>
      <c r="B82" s="507"/>
      <c r="C82" s="507"/>
      <c r="D82" s="507"/>
      <c r="E82" s="156" t="s">
        <v>287</v>
      </c>
      <c r="F82" s="152">
        <f>F83</f>
        <v>15696.9</v>
      </c>
      <c r="G82" s="152">
        <f t="shared" ref="G82:L82" si="2">G83</f>
        <v>8654.5</v>
      </c>
      <c r="H82" s="152">
        <f t="shared" si="2"/>
        <v>8654.5</v>
      </c>
      <c r="I82" s="152">
        <f t="shared" si="2"/>
        <v>0</v>
      </c>
      <c r="J82" s="152">
        <f t="shared" si="2"/>
        <v>741.7</v>
      </c>
      <c r="K82" s="152">
        <f t="shared" si="2"/>
        <v>741.7</v>
      </c>
      <c r="L82" s="152">
        <f t="shared" si="2"/>
        <v>0</v>
      </c>
      <c r="M82" s="152" t="s">
        <v>302</v>
      </c>
      <c r="N82" s="152" t="s">
        <v>302</v>
      </c>
      <c r="O82" s="544"/>
      <c r="P82" s="545"/>
      <c r="Q82" s="546"/>
    </row>
    <row r="83" spans="1:17" ht="21.75" customHeight="1" x14ac:dyDescent="0.25">
      <c r="A83" s="509"/>
      <c r="B83" s="509"/>
      <c r="C83" s="509"/>
      <c r="D83" s="509"/>
      <c r="E83" s="156" t="s">
        <v>274</v>
      </c>
      <c r="F83" s="152">
        <f>F72</f>
        <v>15696.9</v>
      </c>
      <c r="G83" s="152">
        <f t="shared" ref="G83:L83" si="3">G72</f>
        <v>8654.5</v>
      </c>
      <c r="H83" s="152">
        <f t="shared" si="3"/>
        <v>8654.5</v>
      </c>
      <c r="I83" s="152">
        <f t="shared" si="3"/>
        <v>0</v>
      </c>
      <c r="J83" s="152">
        <f t="shared" si="3"/>
        <v>741.7</v>
      </c>
      <c r="K83" s="152">
        <f t="shared" si="3"/>
        <v>741.7</v>
      </c>
      <c r="L83" s="152">
        <f t="shared" si="3"/>
        <v>0</v>
      </c>
      <c r="M83" s="152" t="s">
        <v>302</v>
      </c>
      <c r="N83" s="152" t="s">
        <v>302</v>
      </c>
      <c r="O83" s="547"/>
      <c r="P83" s="548"/>
      <c r="Q83" s="549"/>
    </row>
    <row r="84" spans="1:17" ht="23.25" customHeight="1" x14ac:dyDescent="0.25">
      <c r="A84" s="523" t="s">
        <v>52</v>
      </c>
      <c r="B84" s="524"/>
      <c r="C84" s="524"/>
      <c r="D84" s="524"/>
      <c r="E84" s="524"/>
      <c r="F84" s="524"/>
      <c r="G84" s="524"/>
      <c r="H84" s="524"/>
      <c r="I84" s="524"/>
      <c r="J84" s="524"/>
      <c r="K84" s="524"/>
      <c r="L84" s="524"/>
      <c r="M84" s="524"/>
      <c r="N84" s="550"/>
      <c r="O84" s="524"/>
      <c r="P84" s="524"/>
      <c r="Q84" s="525"/>
    </row>
    <row r="85" spans="1:17" ht="24.75" customHeight="1" x14ac:dyDescent="0.25">
      <c r="A85" s="403" t="s">
        <v>53</v>
      </c>
      <c r="B85" s="403" t="s">
        <v>54</v>
      </c>
      <c r="C85" s="403" t="s">
        <v>55</v>
      </c>
      <c r="D85" s="316" t="s">
        <v>12</v>
      </c>
      <c r="E85" s="369" t="s">
        <v>56</v>
      </c>
      <c r="F85" s="352">
        <f>F91+F94</f>
        <v>18488.3</v>
      </c>
      <c r="G85" s="232">
        <f>H85+I85</f>
        <v>11206</v>
      </c>
      <c r="H85" s="352">
        <v>11196</v>
      </c>
      <c r="I85" s="232">
        <f>I94</f>
        <v>10</v>
      </c>
      <c r="J85" s="352">
        <f>K85</f>
        <v>1861.1</v>
      </c>
      <c r="K85" s="232">
        <v>1861.1</v>
      </c>
      <c r="L85" s="352">
        <v>0</v>
      </c>
      <c r="M85" s="235" t="s">
        <v>300</v>
      </c>
      <c r="N85" s="369" t="s">
        <v>301</v>
      </c>
      <c r="O85" s="377" t="s">
        <v>14</v>
      </c>
      <c r="P85" s="377"/>
      <c r="Q85" s="378"/>
    </row>
    <row r="86" spans="1:17" ht="24" customHeight="1" x14ac:dyDescent="0.25">
      <c r="A86" s="404"/>
      <c r="B86" s="404"/>
      <c r="C86" s="404"/>
      <c r="D86" s="317"/>
      <c r="E86" s="370"/>
      <c r="F86" s="353"/>
      <c r="G86" s="30"/>
      <c r="H86" s="21"/>
      <c r="I86" s="30"/>
      <c r="J86" s="21"/>
      <c r="K86" s="30"/>
      <c r="L86" s="21"/>
      <c r="M86" s="184"/>
      <c r="N86" s="370"/>
      <c r="O86" s="31" t="s">
        <v>15</v>
      </c>
      <c r="P86" s="32">
        <v>18488.3</v>
      </c>
      <c r="Q86" s="32">
        <f>K85</f>
        <v>1861.1</v>
      </c>
    </row>
    <row r="87" spans="1:17" ht="24" customHeight="1" x14ac:dyDescent="0.25">
      <c r="A87" s="404"/>
      <c r="B87" s="404"/>
      <c r="C87" s="404"/>
      <c r="D87" s="317"/>
      <c r="E87" s="370"/>
      <c r="F87" s="353"/>
      <c r="G87" s="30"/>
      <c r="H87" s="21"/>
      <c r="I87" s="30"/>
      <c r="J87" s="21"/>
      <c r="K87" s="30"/>
      <c r="L87" s="21"/>
      <c r="M87" s="184"/>
      <c r="N87" s="370"/>
      <c r="O87" s="377" t="s">
        <v>16</v>
      </c>
      <c r="P87" s="377"/>
      <c r="Q87" s="378"/>
    </row>
    <row r="88" spans="1:17" ht="32.25" customHeight="1" x14ac:dyDescent="0.25">
      <c r="A88" s="404"/>
      <c r="B88" s="404"/>
      <c r="C88" s="404"/>
      <c r="D88" s="317"/>
      <c r="E88" s="370"/>
      <c r="F88" s="353"/>
      <c r="G88" s="26"/>
      <c r="H88" s="116"/>
      <c r="I88" s="26"/>
      <c r="J88" s="116"/>
      <c r="K88" s="26"/>
      <c r="L88" s="116"/>
      <c r="M88" s="184"/>
      <c r="N88" s="370"/>
      <c r="O88" s="31" t="s">
        <v>17</v>
      </c>
      <c r="P88" s="32">
        <v>342</v>
      </c>
      <c r="Q88" s="32">
        <v>102</v>
      </c>
    </row>
    <row r="89" spans="1:17" ht="24.75" customHeight="1" x14ac:dyDescent="0.25">
      <c r="A89" s="404"/>
      <c r="B89" s="404"/>
      <c r="C89" s="404"/>
      <c r="D89" s="317"/>
      <c r="E89" s="18"/>
      <c r="F89" s="353"/>
      <c r="G89" s="26"/>
      <c r="H89" s="116"/>
      <c r="I89" s="26"/>
      <c r="J89" s="116"/>
      <c r="K89" s="26"/>
      <c r="L89" s="116"/>
      <c r="M89" s="184"/>
      <c r="N89" s="370"/>
      <c r="O89" s="31" t="s">
        <v>18</v>
      </c>
      <c r="P89" s="11">
        <v>105300</v>
      </c>
      <c r="Q89" s="11">
        <v>61025</v>
      </c>
    </row>
    <row r="90" spans="1:17" ht="44.25" customHeight="1" x14ac:dyDescent="0.25">
      <c r="A90" s="187"/>
      <c r="B90" s="405"/>
      <c r="C90" s="405"/>
      <c r="D90" s="318"/>
      <c r="E90" s="20"/>
      <c r="F90" s="354"/>
      <c r="G90" s="346"/>
      <c r="H90" s="318"/>
      <c r="I90" s="346"/>
      <c r="J90" s="318"/>
      <c r="K90" s="346"/>
      <c r="L90" s="318"/>
      <c r="M90" s="184"/>
      <c r="N90" s="370"/>
      <c r="O90" s="377" t="s">
        <v>19</v>
      </c>
      <c r="P90" s="377"/>
      <c r="Q90" s="378"/>
    </row>
    <row r="91" spans="1:17" ht="27.2" customHeight="1" x14ac:dyDescent="0.25">
      <c r="A91" s="188"/>
      <c r="B91" s="123"/>
      <c r="C91" s="123"/>
      <c r="D91" s="316"/>
      <c r="E91" s="238" t="s">
        <v>274</v>
      </c>
      <c r="F91" s="239">
        <v>18480.599999999999</v>
      </c>
      <c r="G91" s="240">
        <f>H91</f>
        <v>11196</v>
      </c>
      <c r="H91" s="239">
        <v>11196</v>
      </c>
      <c r="I91" s="240">
        <v>0</v>
      </c>
      <c r="J91" s="239">
        <f>K91</f>
        <v>1861.1</v>
      </c>
      <c r="K91" s="240">
        <v>1861.1</v>
      </c>
      <c r="L91" s="239">
        <v>0</v>
      </c>
      <c r="M91" s="184"/>
      <c r="N91" s="370"/>
      <c r="O91" s="124" t="s">
        <v>57</v>
      </c>
      <c r="P91" s="29">
        <f>P86/P88</f>
        <v>54.059356725146195</v>
      </c>
      <c r="Q91" s="29">
        <f>Q86/Q88</f>
        <v>18.246078431372549</v>
      </c>
    </row>
    <row r="92" spans="1:17" ht="31.5" customHeight="1" x14ac:dyDescent="0.25">
      <c r="A92" s="189"/>
      <c r="B92" s="35"/>
      <c r="C92" s="528"/>
      <c r="D92" s="317"/>
      <c r="E92" s="241"/>
      <c r="F92" s="242"/>
      <c r="G92" s="243"/>
      <c r="H92" s="242"/>
      <c r="I92" s="243"/>
      <c r="J92" s="242"/>
      <c r="K92" s="243"/>
      <c r="L92" s="242"/>
      <c r="M92" s="184"/>
      <c r="N92" s="370"/>
      <c r="O92" s="36" t="s">
        <v>58</v>
      </c>
      <c r="P92" s="16">
        <f>P86/P89</f>
        <v>0.17557739791073124</v>
      </c>
      <c r="Q92" s="16">
        <f>Q86/Q89</f>
        <v>3.0497337156902907E-2</v>
      </c>
    </row>
    <row r="93" spans="1:17" ht="23.25" customHeight="1" x14ac:dyDescent="0.25">
      <c r="A93" s="317"/>
      <c r="B93" s="335"/>
      <c r="C93" s="528"/>
      <c r="D93" s="317"/>
      <c r="E93" s="241"/>
      <c r="F93" s="242"/>
      <c r="G93" s="243"/>
      <c r="H93" s="242"/>
      <c r="I93" s="243"/>
      <c r="J93" s="242"/>
      <c r="K93" s="243"/>
      <c r="L93" s="242"/>
      <c r="M93" s="184"/>
      <c r="N93" s="370"/>
      <c r="O93" s="377" t="s">
        <v>21</v>
      </c>
      <c r="P93" s="377"/>
      <c r="Q93" s="378"/>
    </row>
    <row r="94" spans="1:17" ht="43.5" customHeight="1" x14ac:dyDescent="0.25">
      <c r="A94" s="317"/>
      <c r="B94" s="335"/>
      <c r="C94" s="528"/>
      <c r="D94" s="317"/>
      <c r="E94" s="255" t="s">
        <v>59</v>
      </c>
      <c r="F94" s="245">
        <v>7.7</v>
      </c>
      <c r="G94" s="244">
        <f>I94</f>
        <v>10</v>
      </c>
      <c r="H94" s="245"/>
      <c r="I94" s="244">
        <v>10</v>
      </c>
      <c r="J94" s="245"/>
      <c r="K94" s="244"/>
      <c r="L94" s="245"/>
      <c r="M94" s="106"/>
      <c r="N94" s="357"/>
      <c r="O94" s="37" t="s">
        <v>60</v>
      </c>
      <c r="P94" s="7">
        <v>105.3</v>
      </c>
      <c r="Q94" s="7"/>
    </row>
    <row r="95" spans="1:17" ht="43.5" customHeight="1" x14ac:dyDescent="0.25">
      <c r="A95" s="317"/>
      <c r="B95" s="335"/>
      <c r="C95" s="528"/>
      <c r="D95" s="317"/>
      <c r="E95" s="18"/>
      <c r="F95" s="353"/>
      <c r="G95" s="106"/>
      <c r="H95" s="357"/>
      <c r="I95" s="106"/>
      <c r="J95" s="357"/>
      <c r="K95" s="106"/>
      <c r="L95" s="357"/>
      <c r="M95" s="106"/>
      <c r="N95" s="139"/>
      <c r="O95" s="31" t="s">
        <v>22</v>
      </c>
      <c r="P95" s="16">
        <v>105.3</v>
      </c>
      <c r="Q95" s="16"/>
    </row>
    <row r="96" spans="1:17" ht="21" customHeight="1" x14ac:dyDescent="0.25">
      <c r="A96" s="501"/>
      <c r="B96" s="501"/>
      <c r="C96" s="501"/>
      <c r="D96" s="501"/>
      <c r="E96" s="150" t="s">
        <v>250</v>
      </c>
      <c r="F96" s="153">
        <f>F97+F98</f>
        <v>18488.3</v>
      </c>
      <c r="G96" s="153">
        <f t="shared" ref="G96:L96" si="4">G97+G98</f>
        <v>11206</v>
      </c>
      <c r="H96" s="153">
        <f t="shared" si="4"/>
        <v>11196</v>
      </c>
      <c r="I96" s="153">
        <f t="shared" si="4"/>
        <v>10</v>
      </c>
      <c r="J96" s="153">
        <f t="shared" si="4"/>
        <v>1861.1</v>
      </c>
      <c r="K96" s="153">
        <f t="shared" si="4"/>
        <v>1861.1</v>
      </c>
      <c r="L96" s="153">
        <f t="shared" si="4"/>
        <v>0</v>
      </c>
      <c r="M96" s="152" t="s">
        <v>302</v>
      </c>
      <c r="N96" s="152" t="s">
        <v>302</v>
      </c>
      <c r="O96" s="542"/>
      <c r="P96" s="436"/>
      <c r="Q96" s="437"/>
    </row>
    <row r="97" spans="1:17" ht="21" customHeight="1" x14ac:dyDescent="0.25">
      <c r="A97" s="502"/>
      <c r="B97" s="502"/>
      <c r="C97" s="502"/>
      <c r="D97" s="502"/>
      <c r="E97" s="151" t="s">
        <v>30</v>
      </c>
      <c r="F97" s="153">
        <f>F91</f>
        <v>18480.599999999999</v>
      </c>
      <c r="G97" s="153">
        <f t="shared" ref="G97:L97" si="5">G91</f>
        <v>11196</v>
      </c>
      <c r="H97" s="153">
        <f t="shared" si="5"/>
        <v>11196</v>
      </c>
      <c r="I97" s="153">
        <f t="shared" si="5"/>
        <v>0</v>
      </c>
      <c r="J97" s="153">
        <f t="shared" si="5"/>
        <v>1861.1</v>
      </c>
      <c r="K97" s="153">
        <f t="shared" si="5"/>
        <v>1861.1</v>
      </c>
      <c r="L97" s="153">
        <f t="shared" si="5"/>
        <v>0</v>
      </c>
      <c r="M97" s="152" t="s">
        <v>302</v>
      </c>
      <c r="N97" s="152" t="s">
        <v>302</v>
      </c>
      <c r="O97" s="543"/>
      <c r="P97" s="438"/>
      <c r="Q97" s="439"/>
    </row>
    <row r="98" spans="1:17" ht="21" customHeight="1" x14ac:dyDescent="0.25">
      <c r="A98" s="503"/>
      <c r="B98" s="503"/>
      <c r="C98" s="503"/>
      <c r="D98" s="503"/>
      <c r="E98" s="151" t="s">
        <v>59</v>
      </c>
      <c r="F98" s="153">
        <f>F94</f>
        <v>7.7</v>
      </c>
      <c r="G98" s="153">
        <f t="shared" ref="G98:L98" si="6">G94</f>
        <v>10</v>
      </c>
      <c r="H98" s="153">
        <f t="shared" si="6"/>
        <v>0</v>
      </c>
      <c r="I98" s="153">
        <f t="shared" si="6"/>
        <v>10</v>
      </c>
      <c r="J98" s="153">
        <f t="shared" si="6"/>
        <v>0</v>
      </c>
      <c r="K98" s="153">
        <f t="shared" si="6"/>
        <v>0</v>
      </c>
      <c r="L98" s="153">
        <f t="shared" si="6"/>
        <v>0</v>
      </c>
      <c r="M98" s="152" t="s">
        <v>302</v>
      </c>
      <c r="N98" s="152" t="s">
        <v>302</v>
      </c>
      <c r="O98" s="440"/>
      <c r="P98" s="441"/>
      <c r="Q98" s="442"/>
    </row>
    <row r="99" spans="1:17" ht="27.2" customHeight="1" x14ac:dyDescent="0.25">
      <c r="A99" s="523" t="s">
        <v>61</v>
      </c>
      <c r="B99" s="531"/>
      <c r="C99" s="531"/>
      <c r="D99" s="531"/>
      <c r="E99" s="531"/>
      <c r="F99" s="531"/>
      <c r="G99" s="531"/>
      <c r="H99" s="531"/>
      <c r="I99" s="531"/>
      <c r="J99" s="531"/>
      <c r="K99" s="531"/>
      <c r="L99" s="531"/>
      <c r="M99" s="531"/>
      <c r="N99" s="531"/>
      <c r="O99" s="531"/>
      <c r="P99" s="531"/>
      <c r="Q99" s="532"/>
    </row>
    <row r="100" spans="1:17" ht="27.2" customHeight="1" x14ac:dyDescent="0.25">
      <c r="A100" s="403" t="s">
        <v>9</v>
      </c>
      <c r="B100" s="403" t="s">
        <v>62</v>
      </c>
      <c r="C100" s="499" t="s">
        <v>63</v>
      </c>
      <c r="D100" s="369" t="s">
        <v>12</v>
      </c>
      <c r="E100" s="403" t="s">
        <v>64</v>
      </c>
      <c r="F100" s="168">
        <v>16848</v>
      </c>
      <c r="G100" s="237">
        <f>H100+I100</f>
        <v>14243.5</v>
      </c>
      <c r="H100" s="237">
        <v>14243.5</v>
      </c>
      <c r="I100" s="237">
        <v>0</v>
      </c>
      <c r="J100" s="235">
        <f>K100</f>
        <v>974.4</v>
      </c>
      <c r="K100" s="235">
        <v>974.4</v>
      </c>
      <c r="L100" s="182">
        <v>0</v>
      </c>
      <c r="M100" s="235" t="s">
        <v>307</v>
      </c>
      <c r="N100" s="369" t="s">
        <v>317</v>
      </c>
      <c r="O100" s="376" t="s">
        <v>14</v>
      </c>
      <c r="P100" s="377"/>
      <c r="Q100" s="378"/>
    </row>
    <row r="101" spans="1:17" ht="18" customHeight="1" x14ac:dyDescent="0.25">
      <c r="A101" s="404"/>
      <c r="B101" s="404"/>
      <c r="C101" s="500"/>
      <c r="D101" s="370"/>
      <c r="E101" s="404"/>
      <c r="F101" s="236"/>
      <c r="G101" s="184"/>
      <c r="H101" s="184"/>
      <c r="I101" s="184"/>
      <c r="J101" s="184"/>
      <c r="K101" s="184"/>
      <c r="L101" s="184"/>
      <c r="M101" s="184"/>
      <c r="N101" s="370"/>
      <c r="O101" s="5" t="s">
        <v>15</v>
      </c>
      <c r="P101" s="32">
        <v>16848</v>
      </c>
      <c r="Q101" s="32">
        <f>K100</f>
        <v>974.4</v>
      </c>
    </row>
    <row r="102" spans="1:17" ht="23.25" customHeight="1" x14ac:dyDescent="0.25">
      <c r="A102" s="404"/>
      <c r="B102" s="404"/>
      <c r="C102" s="500"/>
      <c r="D102" s="8"/>
      <c r="E102" s="404"/>
      <c r="F102" s="236"/>
      <c r="G102" s="184"/>
      <c r="H102" s="184"/>
      <c r="I102" s="184"/>
      <c r="J102" s="184"/>
      <c r="K102" s="184"/>
      <c r="L102" s="184"/>
      <c r="M102" s="184"/>
      <c r="N102" s="370"/>
      <c r="O102" s="376" t="s">
        <v>16</v>
      </c>
      <c r="P102" s="377"/>
      <c r="Q102" s="378"/>
    </row>
    <row r="103" spans="1:17" ht="31.5" customHeight="1" x14ac:dyDescent="0.25">
      <c r="A103" s="404"/>
      <c r="B103" s="404"/>
      <c r="C103" s="500"/>
      <c r="D103" s="8"/>
      <c r="E103" s="404"/>
      <c r="F103" s="236"/>
      <c r="G103" s="184"/>
      <c r="H103" s="184"/>
      <c r="I103" s="184"/>
      <c r="J103" s="184"/>
      <c r="K103" s="184"/>
      <c r="L103" s="184"/>
      <c r="M103" s="184"/>
      <c r="N103" s="370"/>
      <c r="O103" s="5" t="s">
        <v>17</v>
      </c>
      <c r="P103" s="137">
        <v>26</v>
      </c>
      <c r="Q103" s="137">
        <v>1</v>
      </c>
    </row>
    <row r="104" spans="1:17" ht="22.5" customHeight="1" x14ac:dyDescent="0.25">
      <c r="A104" s="404"/>
      <c r="B104" s="404"/>
      <c r="C104" s="500"/>
      <c r="D104" s="8"/>
      <c r="E104" s="404"/>
      <c r="F104" s="236"/>
      <c r="G104" s="184"/>
      <c r="H104" s="184"/>
      <c r="I104" s="184"/>
      <c r="J104" s="184"/>
      <c r="K104" s="184"/>
      <c r="L104" s="184"/>
      <c r="M104" s="184"/>
      <c r="N104" s="370"/>
      <c r="O104" s="5" t="s">
        <v>18</v>
      </c>
      <c r="P104" s="138">
        <v>33696</v>
      </c>
      <c r="Q104" s="360">
        <v>1200</v>
      </c>
    </row>
    <row r="105" spans="1:17" ht="18.75" customHeight="1" x14ac:dyDescent="0.25">
      <c r="A105" s="404"/>
      <c r="B105" s="404"/>
      <c r="C105" s="500"/>
      <c r="D105" s="8"/>
      <c r="E105" s="404"/>
      <c r="F105" s="236"/>
      <c r="G105" s="184"/>
      <c r="H105" s="184"/>
      <c r="I105" s="184"/>
      <c r="J105" s="184"/>
      <c r="K105" s="184"/>
      <c r="L105" s="184"/>
      <c r="M105" s="184"/>
      <c r="N105" s="370"/>
      <c r="O105" s="376" t="s">
        <v>19</v>
      </c>
      <c r="P105" s="377"/>
      <c r="Q105" s="378"/>
    </row>
    <row r="106" spans="1:17" ht="30.95" customHeight="1" x14ac:dyDescent="0.25">
      <c r="A106" s="404"/>
      <c r="B106" s="404"/>
      <c r="C106" s="500"/>
      <c r="D106" s="8"/>
      <c r="E106" s="404"/>
      <c r="F106" s="236"/>
      <c r="G106" s="184"/>
      <c r="H106" s="184"/>
      <c r="I106" s="184"/>
      <c r="J106" s="184"/>
      <c r="K106" s="184"/>
      <c r="L106" s="184"/>
      <c r="M106" s="184"/>
      <c r="N106" s="370"/>
      <c r="O106" s="13" t="s">
        <v>58</v>
      </c>
      <c r="P106" s="27">
        <f>P101/P104</f>
        <v>0.5</v>
      </c>
      <c r="Q106" s="27">
        <f>Q101/Q104</f>
        <v>0.81199999999999994</v>
      </c>
    </row>
    <row r="107" spans="1:17" ht="24.75" customHeight="1" x14ac:dyDescent="0.25">
      <c r="A107" s="404"/>
      <c r="B107" s="404"/>
      <c r="C107" s="500"/>
      <c r="D107" s="8"/>
      <c r="E107" s="404"/>
      <c r="F107" s="236"/>
      <c r="G107" s="184"/>
      <c r="H107" s="184"/>
      <c r="I107" s="184"/>
      <c r="J107" s="184"/>
      <c r="K107" s="184"/>
      <c r="L107" s="184"/>
      <c r="M107" s="184"/>
      <c r="N107" s="370"/>
      <c r="O107" s="376" t="s">
        <v>21</v>
      </c>
      <c r="P107" s="377"/>
      <c r="Q107" s="378"/>
    </row>
    <row r="108" spans="1:17" ht="49.5" customHeight="1" x14ac:dyDescent="0.25">
      <c r="A108" s="404"/>
      <c r="B108" s="404"/>
      <c r="C108" s="500"/>
      <c r="D108" s="8"/>
      <c r="E108" s="404"/>
      <c r="F108" s="236"/>
      <c r="G108" s="184"/>
      <c r="H108" s="184"/>
      <c r="I108" s="184"/>
      <c r="J108" s="184"/>
      <c r="K108" s="184"/>
      <c r="L108" s="184"/>
      <c r="M108" s="184"/>
      <c r="N108" s="386"/>
      <c r="O108" s="5" t="s">
        <v>22</v>
      </c>
      <c r="P108" s="15">
        <v>105.3</v>
      </c>
      <c r="Q108" s="15"/>
    </row>
    <row r="109" spans="1:17" ht="21.75" customHeight="1" x14ac:dyDescent="0.25">
      <c r="A109" s="501"/>
      <c r="B109" s="529"/>
      <c r="C109" s="501"/>
      <c r="D109" s="501"/>
      <c r="E109" s="150" t="s">
        <v>266</v>
      </c>
      <c r="F109" s="153">
        <f>F110</f>
        <v>16848</v>
      </c>
      <c r="G109" s="153">
        <f t="shared" ref="G109:L109" si="7">G110</f>
        <v>14243.5</v>
      </c>
      <c r="H109" s="153">
        <f t="shared" si="7"/>
        <v>14243.5</v>
      </c>
      <c r="I109" s="153">
        <f t="shared" si="7"/>
        <v>0</v>
      </c>
      <c r="J109" s="153">
        <f t="shared" si="7"/>
        <v>974.4</v>
      </c>
      <c r="K109" s="153">
        <f t="shared" si="7"/>
        <v>974.4</v>
      </c>
      <c r="L109" s="153">
        <f t="shared" si="7"/>
        <v>0</v>
      </c>
      <c r="M109" s="153" t="s">
        <v>302</v>
      </c>
      <c r="N109" s="153" t="s">
        <v>302</v>
      </c>
      <c r="O109" s="542"/>
      <c r="P109" s="436"/>
      <c r="Q109" s="437"/>
    </row>
    <row r="110" spans="1:17" ht="21.75" customHeight="1" x14ac:dyDescent="0.25">
      <c r="A110" s="503"/>
      <c r="B110" s="530"/>
      <c r="C110" s="503"/>
      <c r="D110" s="503"/>
      <c r="E110" s="151" t="s">
        <v>30</v>
      </c>
      <c r="F110" s="153">
        <f>F100</f>
        <v>16848</v>
      </c>
      <c r="G110" s="153">
        <f t="shared" ref="G110:L110" si="8">G100</f>
        <v>14243.5</v>
      </c>
      <c r="H110" s="153">
        <f t="shared" si="8"/>
        <v>14243.5</v>
      </c>
      <c r="I110" s="153">
        <f t="shared" si="8"/>
        <v>0</v>
      </c>
      <c r="J110" s="153">
        <f t="shared" si="8"/>
        <v>974.4</v>
      </c>
      <c r="K110" s="153">
        <f t="shared" si="8"/>
        <v>974.4</v>
      </c>
      <c r="L110" s="153">
        <f t="shared" si="8"/>
        <v>0</v>
      </c>
      <c r="M110" s="153" t="s">
        <v>302</v>
      </c>
      <c r="N110" s="153" t="s">
        <v>302</v>
      </c>
      <c r="O110" s="440"/>
      <c r="P110" s="441"/>
      <c r="Q110" s="442"/>
    </row>
    <row r="111" spans="1:17" ht="27.2" customHeight="1" x14ac:dyDescent="0.25">
      <c r="A111" s="523" t="s">
        <v>65</v>
      </c>
      <c r="B111" s="524"/>
      <c r="C111" s="524"/>
      <c r="D111" s="524"/>
      <c r="E111" s="524"/>
      <c r="F111" s="524"/>
      <c r="G111" s="524"/>
      <c r="H111" s="524"/>
      <c r="I111" s="524"/>
      <c r="J111" s="524"/>
      <c r="K111" s="524"/>
      <c r="L111" s="524"/>
      <c r="M111" s="524"/>
      <c r="N111" s="524"/>
      <c r="O111" s="524"/>
      <c r="P111" s="524"/>
      <c r="Q111" s="525"/>
    </row>
    <row r="112" spans="1:17" ht="28.5" customHeight="1" x14ac:dyDescent="0.25">
      <c r="A112" s="493" t="s">
        <v>9</v>
      </c>
      <c r="B112" s="403" t="s">
        <v>66</v>
      </c>
      <c r="C112" s="406" t="s">
        <v>67</v>
      </c>
      <c r="D112" s="316" t="s">
        <v>12</v>
      </c>
      <c r="E112" s="493" t="s">
        <v>32</v>
      </c>
      <c r="F112" s="356">
        <v>3185.1</v>
      </c>
      <c r="G112" s="256">
        <f>H112</f>
        <v>272</v>
      </c>
      <c r="H112" s="356">
        <v>272</v>
      </c>
      <c r="I112" s="256">
        <v>0</v>
      </c>
      <c r="J112" s="356">
        <f>K112</f>
        <v>0</v>
      </c>
      <c r="K112" s="256">
        <v>0</v>
      </c>
      <c r="L112" s="356">
        <v>0</v>
      </c>
      <c r="M112" s="257" t="s">
        <v>298</v>
      </c>
      <c r="N112" s="369" t="s">
        <v>301</v>
      </c>
      <c r="O112" s="376" t="s">
        <v>14</v>
      </c>
      <c r="P112" s="377"/>
      <c r="Q112" s="378"/>
    </row>
    <row r="113" spans="1:17" ht="32.25" customHeight="1" x14ac:dyDescent="0.25">
      <c r="A113" s="494"/>
      <c r="B113" s="404"/>
      <c r="C113" s="407"/>
      <c r="D113" s="317"/>
      <c r="E113" s="494"/>
      <c r="F113" s="357"/>
      <c r="G113" s="39"/>
      <c r="H113" s="208"/>
      <c r="I113" s="39"/>
      <c r="J113" s="208"/>
      <c r="K113" s="39"/>
      <c r="L113" s="208"/>
      <c r="M113" s="39"/>
      <c r="N113" s="370"/>
      <c r="O113" s="5" t="s">
        <v>15</v>
      </c>
      <c r="P113" s="40">
        <v>3185.1</v>
      </c>
      <c r="Q113" s="40"/>
    </row>
    <row r="114" spans="1:17" ht="25.5" customHeight="1" x14ac:dyDescent="0.25">
      <c r="A114" s="494"/>
      <c r="B114" s="404"/>
      <c r="C114" s="407"/>
      <c r="D114" s="317"/>
      <c r="E114" s="494"/>
      <c r="F114" s="357"/>
      <c r="G114" s="39"/>
      <c r="H114" s="208"/>
      <c r="I114" s="39"/>
      <c r="J114" s="208"/>
      <c r="K114" s="39"/>
      <c r="L114" s="208"/>
      <c r="M114" s="39"/>
      <c r="N114" s="370"/>
      <c r="O114" s="376" t="s">
        <v>16</v>
      </c>
      <c r="P114" s="377"/>
      <c r="Q114" s="378"/>
    </row>
    <row r="115" spans="1:17" ht="63" customHeight="1" x14ac:dyDescent="0.25">
      <c r="A115" s="494"/>
      <c r="B115" s="404"/>
      <c r="C115" s="39"/>
      <c r="D115" s="317"/>
      <c r="E115" s="494"/>
      <c r="F115" s="357"/>
      <c r="G115" s="39"/>
      <c r="H115" s="208"/>
      <c r="I115" s="39"/>
      <c r="J115" s="208"/>
      <c r="K115" s="39"/>
      <c r="L115" s="208"/>
      <c r="M115" s="39"/>
      <c r="N115" s="370"/>
      <c r="O115" s="205" t="s">
        <v>68</v>
      </c>
      <c r="P115" s="42">
        <v>105</v>
      </c>
      <c r="Q115" s="42"/>
    </row>
    <row r="116" spans="1:17" ht="28.5" customHeight="1" x14ac:dyDescent="0.25">
      <c r="A116" s="43"/>
      <c r="B116" s="332"/>
      <c r="C116" s="39"/>
      <c r="D116" s="317"/>
      <c r="E116" s="494"/>
      <c r="F116" s="357"/>
      <c r="G116" s="39"/>
      <c r="H116" s="208"/>
      <c r="I116" s="39"/>
      <c r="J116" s="208"/>
      <c r="K116" s="39"/>
      <c r="L116" s="208"/>
      <c r="M116" s="39"/>
      <c r="N116" s="208"/>
      <c r="O116" s="376" t="s">
        <v>19</v>
      </c>
      <c r="P116" s="377"/>
      <c r="Q116" s="378"/>
    </row>
    <row r="117" spans="1:17" ht="62.25" customHeight="1" x14ac:dyDescent="0.25">
      <c r="A117" s="43"/>
      <c r="B117" s="332"/>
      <c r="C117" s="39"/>
      <c r="D117" s="317"/>
      <c r="E117" s="339"/>
      <c r="F117" s="357"/>
      <c r="G117" s="39"/>
      <c r="H117" s="208"/>
      <c r="I117" s="39"/>
      <c r="J117" s="208"/>
      <c r="K117" s="39"/>
      <c r="L117" s="208"/>
      <c r="M117" s="39"/>
      <c r="N117" s="208"/>
      <c r="O117" s="206" t="s">
        <v>69</v>
      </c>
      <c r="P117" s="40">
        <f>(P113/P115)</f>
        <v>30.334285714285713</v>
      </c>
      <c r="Q117" s="40"/>
    </row>
    <row r="118" spans="1:17" ht="28.5" customHeight="1" x14ac:dyDescent="0.25">
      <c r="A118" s="43"/>
      <c r="B118" s="332"/>
      <c r="C118" s="39"/>
      <c r="D118" s="317"/>
      <c r="E118" s="339"/>
      <c r="F118" s="357"/>
      <c r="G118" s="39"/>
      <c r="H118" s="208"/>
      <c r="I118" s="39"/>
      <c r="J118" s="208"/>
      <c r="K118" s="39"/>
      <c r="L118" s="208"/>
      <c r="M118" s="39"/>
      <c r="N118" s="208"/>
      <c r="O118" s="376" t="s">
        <v>70</v>
      </c>
      <c r="P118" s="377"/>
      <c r="Q118" s="378"/>
    </row>
    <row r="119" spans="1:17" ht="49.5" customHeight="1" x14ac:dyDescent="0.25">
      <c r="A119" s="43"/>
      <c r="B119" s="332"/>
      <c r="C119" s="39"/>
      <c r="D119" s="317"/>
      <c r="E119" s="339"/>
      <c r="F119" s="357"/>
      <c r="G119" s="39"/>
      <c r="H119" s="209"/>
      <c r="I119" s="39"/>
      <c r="J119" s="209"/>
      <c r="K119" s="39"/>
      <c r="L119" s="209"/>
      <c r="M119" s="39"/>
      <c r="N119" s="209"/>
      <c r="O119" s="207" t="s">
        <v>71</v>
      </c>
      <c r="P119" s="46">
        <v>105.3</v>
      </c>
      <c r="Q119" s="46"/>
    </row>
    <row r="120" spans="1:17" ht="25.5" customHeight="1" x14ac:dyDescent="0.25">
      <c r="A120" s="43"/>
      <c r="B120" s="491"/>
      <c r="C120" s="492" t="s">
        <v>72</v>
      </c>
      <c r="D120" s="316" t="s">
        <v>12</v>
      </c>
      <c r="E120" s="493" t="s">
        <v>73</v>
      </c>
      <c r="F120" s="356">
        <v>14636.7</v>
      </c>
      <c r="G120" s="258">
        <f>H120</f>
        <v>3.2</v>
      </c>
      <c r="H120" s="259">
        <v>3.2</v>
      </c>
      <c r="I120" s="256">
        <v>0</v>
      </c>
      <c r="J120" s="356">
        <f>K120</f>
        <v>0</v>
      </c>
      <c r="K120" s="256">
        <v>0</v>
      </c>
      <c r="L120" s="356">
        <v>0</v>
      </c>
      <c r="M120" s="257" t="s">
        <v>298</v>
      </c>
      <c r="N120" s="369" t="s">
        <v>301</v>
      </c>
      <c r="O120" s="376" t="s">
        <v>14</v>
      </c>
      <c r="P120" s="377"/>
      <c r="Q120" s="378"/>
    </row>
    <row r="121" spans="1:17" ht="33" customHeight="1" x14ac:dyDescent="0.25">
      <c r="A121" s="43"/>
      <c r="B121" s="491"/>
      <c r="C121" s="408"/>
      <c r="D121" s="317"/>
      <c r="E121" s="494"/>
      <c r="F121" s="357"/>
      <c r="G121" s="338"/>
      <c r="H121" s="317"/>
      <c r="I121" s="338"/>
      <c r="J121" s="317"/>
      <c r="K121" s="338"/>
      <c r="L121" s="317"/>
      <c r="M121" s="39"/>
      <c r="N121" s="370"/>
      <c r="O121" s="5" t="s">
        <v>15</v>
      </c>
      <c r="P121" s="32">
        <v>14636.7</v>
      </c>
      <c r="Q121" s="32"/>
    </row>
    <row r="122" spans="1:17" ht="26.25" customHeight="1" x14ac:dyDescent="0.25">
      <c r="A122" s="43"/>
      <c r="B122" s="332"/>
      <c r="C122" s="335"/>
      <c r="D122" s="317"/>
      <c r="E122" s="339"/>
      <c r="F122" s="357"/>
      <c r="G122" s="338"/>
      <c r="H122" s="317"/>
      <c r="I122" s="338"/>
      <c r="J122" s="317"/>
      <c r="K122" s="338"/>
      <c r="L122" s="317"/>
      <c r="M122" s="39"/>
      <c r="N122" s="370"/>
      <c r="O122" s="495" t="s">
        <v>16</v>
      </c>
      <c r="P122" s="496"/>
      <c r="Q122" s="497"/>
    </row>
    <row r="123" spans="1:17" ht="26.25" customHeight="1" x14ac:dyDescent="0.25">
      <c r="A123" s="43"/>
      <c r="B123" s="332"/>
      <c r="C123" s="335"/>
      <c r="D123" s="317"/>
      <c r="E123" s="339"/>
      <c r="F123" s="357"/>
      <c r="G123" s="338"/>
      <c r="H123" s="317"/>
      <c r="I123" s="338"/>
      <c r="J123" s="317"/>
      <c r="K123" s="338"/>
      <c r="L123" s="317"/>
      <c r="M123" s="39"/>
      <c r="N123" s="370"/>
      <c r="O123" s="210" t="s">
        <v>74</v>
      </c>
      <c r="P123" s="42">
        <v>17</v>
      </c>
      <c r="Q123" s="42"/>
    </row>
    <row r="124" spans="1:17" ht="26.25" customHeight="1" x14ac:dyDescent="0.25">
      <c r="A124" s="43"/>
      <c r="B124" s="332"/>
      <c r="C124" s="335"/>
      <c r="D124" s="317"/>
      <c r="E124" s="339"/>
      <c r="F124" s="357"/>
      <c r="G124" s="338"/>
      <c r="H124" s="317"/>
      <c r="I124" s="338"/>
      <c r="J124" s="317"/>
      <c r="K124" s="338"/>
      <c r="L124" s="317"/>
      <c r="M124" s="338"/>
      <c r="N124" s="370"/>
      <c r="O124" s="495" t="s">
        <v>19</v>
      </c>
      <c r="P124" s="496"/>
      <c r="Q124" s="497"/>
    </row>
    <row r="125" spans="1:17" ht="44.25" customHeight="1" x14ac:dyDescent="0.25">
      <c r="A125" s="43"/>
      <c r="B125" s="332"/>
      <c r="C125" s="335"/>
      <c r="D125" s="317"/>
      <c r="E125" s="339"/>
      <c r="F125" s="357"/>
      <c r="G125" s="338"/>
      <c r="H125" s="317"/>
      <c r="I125" s="338"/>
      <c r="J125" s="317"/>
      <c r="K125" s="338"/>
      <c r="L125" s="317"/>
      <c r="M125" s="338"/>
      <c r="N125" s="370"/>
      <c r="O125" s="211" t="s">
        <v>75</v>
      </c>
      <c r="P125" s="47">
        <f>(P121/P123)</f>
        <v>860.98235294117649</v>
      </c>
      <c r="Q125" s="47"/>
    </row>
    <row r="126" spans="1:17" ht="25.5" customHeight="1" x14ac:dyDescent="0.25">
      <c r="A126" s="43"/>
      <c r="B126" s="332"/>
      <c r="C126" s="335"/>
      <c r="D126" s="317"/>
      <c r="E126" s="339"/>
      <c r="F126" s="357"/>
      <c r="G126" s="338"/>
      <c r="H126" s="317"/>
      <c r="I126" s="338"/>
      <c r="J126" s="317"/>
      <c r="K126" s="338"/>
      <c r="L126" s="317"/>
      <c r="M126" s="338"/>
      <c r="N126" s="317"/>
      <c r="O126" s="495" t="s">
        <v>21</v>
      </c>
      <c r="P126" s="496"/>
      <c r="Q126" s="497"/>
    </row>
    <row r="127" spans="1:17" ht="53.25" customHeight="1" x14ac:dyDescent="0.25">
      <c r="A127" s="131"/>
      <c r="B127" s="337"/>
      <c r="C127" s="336"/>
      <c r="D127" s="318"/>
      <c r="E127" s="145"/>
      <c r="F127" s="139"/>
      <c r="G127" s="346"/>
      <c r="H127" s="318"/>
      <c r="I127" s="346"/>
      <c r="J127" s="318"/>
      <c r="K127" s="346"/>
      <c r="L127" s="318"/>
      <c r="M127" s="346"/>
      <c r="N127" s="318"/>
      <c r="O127" s="212" t="s">
        <v>76</v>
      </c>
      <c r="P127" s="132">
        <v>105.3</v>
      </c>
      <c r="Q127" s="132"/>
    </row>
    <row r="128" spans="1:17" s="38" customFormat="1" ht="24.75" customHeight="1" x14ac:dyDescent="0.25">
      <c r="A128" s="507"/>
      <c r="B128" s="507"/>
      <c r="C128" s="507"/>
      <c r="D128" s="507"/>
      <c r="E128" s="151" t="s">
        <v>288</v>
      </c>
      <c r="F128" s="148">
        <f>F129</f>
        <v>17821.8</v>
      </c>
      <c r="G128" s="148">
        <f t="shared" ref="G128:L128" si="9">G129</f>
        <v>275.2</v>
      </c>
      <c r="H128" s="148">
        <f t="shared" si="9"/>
        <v>275.2</v>
      </c>
      <c r="I128" s="148">
        <f t="shared" si="9"/>
        <v>0</v>
      </c>
      <c r="J128" s="148">
        <f t="shared" si="9"/>
        <v>0</v>
      </c>
      <c r="K128" s="148">
        <f t="shared" si="9"/>
        <v>0</v>
      </c>
      <c r="L128" s="148">
        <f t="shared" si="9"/>
        <v>0</v>
      </c>
      <c r="M128" s="148" t="s">
        <v>302</v>
      </c>
      <c r="N128" s="148" t="s">
        <v>302</v>
      </c>
      <c r="O128" s="463"/>
      <c r="P128" s="464"/>
      <c r="Q128" s="465"/>
    </row>
    <row r="129" spans="1:17" s="38" customFormat="1" ht="24.75" customHeight="1" x14ac:dyDescent="0.25">
      <c r="A129" s="509"/>
      <c r="B129" s="509"/>
      <c r="C129" s="509"/>
      <c r="D129" s="509"/>
      <c r="E129" s="151" t="s">
        <v>274</v>
      </c>
      <c r="F129" s="148">
        <f>F112+F120</f>
        <v>17821.8</v>
      </c>
      <c r="G129" s="148">
        <f t="shared" ref="G129:L129" si="10">G112+G120</f>
        <v>275.2</v>
      </c>
      <c r="H129" s="148">
        <f t="shared" si="10"/>
        <v>275.2</v>
      </c>
      <c r="I129" s="148">
        <f t="shared" si="10"/>
        <v>0</v>
      </c>
      <c r="J129" s="148">
        <f t="shared" si="10"/>
        <v>0</v>
      </c>
      <c r="K129" s="148">
        <f t="shared" si="10"/>
        <v>0</v>
      </c>
      <c r="L129" s="148">
        <f t="shared" si="10"/>
        <v>0</v>
      </c>
      <c r="M129" s="148" t="s">
        <v>302</v>
      </c>
      <c r="N129" s="148" t="s">
        <v>302</v>
      </c>
      <c r="O129" s="469"/>
      <c r="P129" s="470"/>
      <c r="Q129" s="471"/>
    </row>
    <row r="130" spans="1:17" s="38" customFormat="1" ht="29.25" customHeight="1" x14ac:dyDescent="0.25">
      <c r="A130" s="554"/>
      <c r="B130" s="554"/>
      <c r="C130" s="554"/>
      <c r="D130" s="554"/>
      <c r="E130" s="178" t="s">
        <v>275</v>
      </c>
      <c r="F130" s="179">
        <f>F131+F132</f>
        <v>103378.2</v>
      </c>
      <c r="G130" s="179">
        <f t="shared" ref="G130:L130" si="11">G131+G132</f>
        <v>47607.299999999996</v>
      </c>
      <c r="H130" s="179">
        <f t="shared" si="11"/>
        <v>47597.299999999996</v>
      </c>
      <c r="I130" s="179">
        <f t="shared" si="11"/>
        <v>10</v>
      </c>
      <c r="J130" s="179">
        <f t="shared" si="11"/>
        <v>3616.6</v>
      </c>
      <c r="K130" s="179">
        <f t="shared" si="11"/>
        <v>3616.6</v>
      </c>
      <c r="L130" s="179">
        <f t="shared" si="11"/>
        <v>0</v>
      </c>
      <c r="M130" s="179" t="s">
        <v>302</v>
      </c>
      <c r="N130" s="179" t="s">
        <v>302</v>
      </c>
      <c r="O130" s="533"/>
      <c r="P130" s="534"/>
      <c r="Q130" s="535"/>
    </row>
    <row r="131" spans="1:17" s="38" customFormat="1" ht="22.5" customHeight="1" x14ac:dyDescent="0.25">
      <c r="A131" s="555"/>
      <c r="B131" s="555"/>
      <c r="C131" s="555"/>
      <c r="D131" s="555"/>
      <c r="E131" s="167" t="s">
        <v>274</v>
      </c>
      <c r="F131" s="179">
        <f t="shared" ref="F131:L131" si="12">F70+F83+F97+F110+F129</f>
        <v>103370.5</v>
      </c>
      <c r="G131" s="179">
        <f t="shared" si="12"/>
        <v>47597.299999999996</v>
      </c>
      <c r="H131" s="179">
        <f t="shared" si="12"/>
        <v>47597.299999999996</v>
      </c>
      <c r="I131" s="179">
        <f t="shared" si="12"/>
        <v>0</v>
      </c>
      <c r="J131" s="179">
        <f t="shared" si="12"/>
        <v>3616.6</v>
      </c>
      <c r="K131" s="179">
        <f t="shared" si="12"/>
        <v>3616.6</v>
      </c>
      <c r="L131" s="179">
        <f t="shared" si="12"/>
        <v>0</v>
      </c>
      <c r="M131" s="179" t="s">
        <v>302</v>
      </c>
      <c r="N131" s="179" t="s">
        <v>302</v>
      </c>
      <c r="O131" s="536"/>
      <c r="P131" s="537"/>
      <c r="Q131" s="538"/>
    </row>
    <row r="132" spans="1:17" s="38" customFormat="1" ht="22.5" customHeight="1" x14ac:dyDescent="0.25">
      <c r="A132" s="556"/>
      <c r="B132" s="556"/>
      <c r="C132" s="556"/>
      <c r="D132" s="556"/>
      <c r="E132" s="178" t="s">
        <v>59</v>
      </c>
      <c r="F132" s="179">
        <f>F98</f>
        <v>7.7</v>
      </c>
      <c r="G132" s="179">
        <f t="shared" ref="G132:L132" si="13">G98</f>
        <v>10</v>
      </c>
      <c r="H132" s="179">
        <f t="shared" si="13"/>
        <v>0</v>
      </c>
      <c r="I132" s="179">
        <f t="shared" si="13"/>
        <v>10</v>
      </c>
      <c r="J132" s="179">
        <f t="shared" si="13"/>
        <v>0</v>
      </c>
      <c r="K132" s="179">
        <f t="shared" si="13"/>
        <v>0</v>
      </c>
      <c r="L132" s="179">
        <f t="shared" si="13"/>
        <v>0</v>
      </c>
      <c r="M132" s="179" t="s">
        <v>302</v>
      </c>
      <c r="N132" s="179" t="s">
        <v>302</v>
      </c>
      <c r="O132" s="539"/>
      <c r="P132" s="540"/>
      <c r="Q132" s="541"/>
    </row>
    <row r="133" spans="1:17" s="48" customFormat="1" ht="24.75" customHeight="1" x14ac:dyDescent="0.25">
      <c r="A133" s="452" t="s">
        <v>77</v>
      </c>
      <c r="B133" s="453"/>
      <c r="C133" s="453"/>
      <c r="D133" s="453"/>
      <c r="E133" s="453"/>
      <c r="F133" s="453"/>
      <c r="G133" s="453"/>
      <c r="H133" s="453"/>
      <c r="I133" s="453"/>
      <c r="J133" s="453"/>
      <c r="K133" s="453"/>
      <c r="L133" s="453"/>
      <c r="M133" s="453"/>
      <c r="N133" s="453"/>
      <c r="O133" s="453"/>
      <c r="P133" s="453"/>
      <c r="Q133" s="454"/>
    </row>
    <row r="134" spans="1:17" s="38" customFormat="1" ht="27.75" customHeight="1" x14ac:dyDescent="0.25">
      <c r="A134" s="498" t="s">
        <v>78</v>
      </c>
      <c r="B134" s="456"/>
      <c r="C134" s="456"/>
      <c r="D134" s="456"/>
      <c r="E134" s="456"/>
      <c r="F134" s="456"/>
      <c r="G134" s="456"/>
      <c r="H134" s="456"/>
      <c r="I134" s="456"/>
      <c r="J134" s="456"/>
      <c r="K134" s="456"/>
      <c r="L134" s="456"/>
      <c r="M134" s="456"/>
      <c r="N134" s="456"/>
      <c r="O134" s="456"/>
      <c r="P134" s="456"/>
      <c r="Q134" s="457"/>
    </row>
    <row r="135" spans="1:17" s="38" customFormat="1" ht="30.95" customHeight="1" x14ac:dyDescent="0.25">
      <c r="A135" s="381" t="s">
        <v>9</v>
      </c>
      <c r="B135" s="381" t="s">
        <v>79</v>
      </c>
      <c r="C135" s="381" t="s">
        <v>80</v>
      </c>
      <c r="D135" s="365" t="s">
        <v>12</v>
      </c>
      <c r="E135" s="379" t="s">
        <v>81</v>
      </c>
      <c r="F135" s="79">
        <v>54181.8</v>
      </c>
      <c r="G135" s="181">
        <f>H135</f>
        <v>45224.6</v>
      </c>
      <c r="H135" s="79">
        <v>45224.6</v>
      </c>
      <c r="I135" s="181">
        <v>0</v>
      </c>
      <c r="J135" s="79">
        <f>K135</f>
        <v>2526.8000000000002</v>
      </c>
      <c r="K135" s="181">
        <v>2526.8000000000002</v>
      </c>
      <c r="L135" s="79">
        <v>0</v>
      </c>
      <c r="M135" s="181" t="s">
        <v>307</v>
      </c>
      <c r="N135" s="393" t="s">
        <v>301</v>
      </c>
      <c r="O135" s="376" t="s">
        <v>14</v>
      </c>
      <c r="P135" s="377"/>
      <c r="Q135" s="378"/>
    </row>
    <row r="136" spans="1:17" s="38" customFormat="1" ht="51" customHeight="1" x14ac:dyDescent="0.25">
      <c r="A136" s="382"/>
      <c r="B136" s="382"/>
      <c r="C136" s="382"/>
      <c r="D136" s="366"/>
      <c r="E136" s="380"/>
      <c r="F136" s="343"/>
      <c r="G136" s="349"/>
      <c r="H136" s="320"/>
      <c r="I136" s="349"/>
      <c r="J136" s="320"/>
      <c r="K136" s="349"/>
      <c r="L136" s="320"/>
      <c r="M136" s="349"/>
      <c r="N136" s="394"/>
      <c r="O136" s="49" t="s">
        <v>82</v>
      </c>
      <c r="P136" s="50">
        <v>16254.5</v>
      </c>
      <c r="Q136" s="50">
        <v>1368.8</v>
      </c>
    </row>
    <row r="137" spans="1:17" s="38" customFormat="1" ht="53.25" customHeight="1" x14ac:dyDescent="0.25">
      <c r="A137" s="71"/>
      <c r="B137" s="382"/>
      <c r="C137" s="382"/>
      <c r="D137" s="366"/>
      <c r="E137" s="380"/>
      <c r="F137" s="343"/>
      <c r="G137" s="349"/>
      <c r="H137" s="320"/>
      <c r="I137" s="349"/>
      <c r="J137" s="320"/>
      <c r="K137" s="349"/>
      <c r="L137" s="320"/>
      <c r="M137" s="349"/>
      <c r="N137" s="394"/>
      <c r="O137" s="36" t="s">
        <v>83</v>
      </c>
      <c r="P137" s="51">
        <v>35218.199999999997</v>
      </c>
      <c r="Q137" s="51">
        <v>1158</v>
      </c>
    </row>
    <row r="138" spans="1:17" s="38" customFormat="1" ht="47.25" customHeight="1" x14ac:dyDescent="0.25">
      <c r="A138" s="71"/>
      <c r="B138" s="382"/>
      <c r="C138" s="382"/>
      <c r="D138" s="366"/>
      <c r="E138" s="380"/>
      <c r="F138" s="343"/>
      <c r="G138" s="349"/>
      <c r="H138" s="320"/>
      <c r="I138" s="349"/>
      <c r="J138" s="320"/>
      <c r="K138" s="349"/>
      <c r="L138" s="320"/>
      <c r="M138" s="349"/>
      <c r="N138" s="394"/>
      <c r="O138" s="52" t="s">
        <v>84</v>
      </c>
      <c r="P138" s="51">
        <v>2709.1</v>
      </c>
      <c r="Q138" s="51">
        <v>0</v>
      </c>
    </row>
    <row r="139" spans="1:17" s="38" customFormat="1" ht="24.75" customHeight="1" x14ac:dyDescent="0.25">
      <c r="A139" s="71"/>
      <c r="B139" s="382"/>
      <c r="C139" s="382"/>
      <c r="D139" s="366"/>
      <c r="E139" s="380"/>
      <c r="F139" s="343"/>
      <c r="G139" s="349"/>
      <c r="H139" s="320"/>
      <c r="I139" s="349"/>
      <c r="J139" s="320"/>
      <c r="K139" s="349"/>
      <c r="L139" s="320"/>
      <c r="M139" s="349"/>
      <c r="N139" s="320"/>
      <c r="O139" s="376" t="s">
        <v>16</v>
      </c>
      <c r="P139" s="377"/>
      <c r="Q139" s="378"/>
    </row>
    <row r="140" spans="1:17" s="38" customFormat="1" ht="33.75" customHeight="1" x14ac:dyDescent="0.25">
      <c r="A140" s="71"/>
      <c r="B140" s="71"/>
      <c r="C140" s="382"/>
      <c r="D140" s="71"/>
      <c r="E140" s="54"/>
      <c r="F140" s="343"/>
      <c r="G140" s="349"/>
      <c r="H140" s="320"/>
      <c r="I140" s="349"/>
      <c r="J140" s="320"/>
      <c r="K140" s="349"/>
      <c r="L140" s="320"/>
      <c r="M140" s="349"/>
      <c r="N140" s="320"/>
      <c r="O140" s="49" t="s">
        <v>85</v>
      </c>
      <c r="P140" s="12">
        <v>62409</v>
      </c>
      <c r="Q140" s="361">
        <v>4137</v>
      </c>
    </row>
    <row r="141" spans="1:17" s="38" customFormat="1" ht="43.5" customHeight="1" x14ac:dyDescent="0.25">
      <c r="A141" s="71"/>
      <c r="B141" s="71"/>
      <c r="C141" s="382"/>
      <c r="D141" s="71"/>
      <c r="E141" s="54"/>
      <c r="F141" s="343"/>
      <c r="G141" s="349"/>
      <c r="H141" s="320"/>
      <c r="I141" s="349"/>
      <c r="J141" s="320"/>
      <c r="K141" s="349"/>
      <c r="L141" s="320"/>
      <c r="M141" s="349"/>
      <c r="N141" s="320"/>
      <c r="O141" s="36" t="s">
        <v>86</v>
      </c>
      <c r="P141" s="12">
        <v>8424</v>
      </c>
      <c r="Q141" s="12">
        <v>1520</v>
      </c>
    </row>
    <row r="142" spans="1:17" s="38" customFormat="1" ht="48.95" customHeight="1" x14ac:dyDescent="0.25">
      <c r="A142" s="71"/>
      <c r="B142" s="71"/>
      <c r="C142" s="382"/>
      <c r="D142" s="71"/>
      <c r="E142" s="54"/>
      <c r="F142" s="343"/>
      <c r="G142" s="349"/>
      <c r="H142" s="320"/>
      <c r="I142" s="349"/>
      <c r="J142" s="320"/>
      <c r="K142" s="349"/>
      <c r="L142" s="320"/>
      <c r="M142" s="349"/>
      <c r="N142" s="320"/>
      <c r="O142" s="52" t="s">
        <v>87</v>
      </c>
      <c r="P142" s="12">
        <v>382</v>
      </c>
      <c r="Q142" s="362">
        <v>0</v>
      </c>
    </row>
    <row r="143" spans="1:17" s="38" customFormat="1" ht="24.75" customHeight="1" x14ac:dyDescent="0.25">
      <c r="A143" s="71"/>
      <c r="B143" s="71"/>
      <c r="C143" s="71"/>
      <c r="D143" s="71"/>
      <c r="E143" s="54"/>
      <c r="F143" s="343"/>
      <c r="G143" s="349"/>
      <c r="H143" s="320"/>
      <c r="I143" s="349"/>
      <c r="J143" s="320"/>
      <c r="K143" s="349"/>
      <c r="L143" s="320"/>
      <c r="M143" s="349"/>
      <c r="N143" s="320"/>
      <c r="O143" s="376" t="s">
        <v>19</v>
      </c>
      <c r="P143" s="377"/>
      <c r="Q143" s="378"/>
    </row>
    <row r="144" spans="1:17" s="38" customFormat="1" ht="58.5" customHeight="1" x14ac:dyDescent="0.25">
      <c r="A144" s="71"/>
      <c r="B144" s="71"/>
      <c r="C144" s="71"/>
      <c r="D144" s="71"/>
      <c r="E144" s="54"/>
      <c r="F144" s="343"/>
      <c r="G144" s="349"/>
      <c r="H144" s="320"/>
      <c r="I144" s="349"/>
      <c r="J144" s="320"/>
      <c r="K144" s="349"/>
      <c r="L144" s="320"/>
      <c r="M144" s="349"/>
      <c r="N144" s="320"/>
      <c r="O144" s="49" t="s">
        <v>88</v>
      </c>
      <c r="P144" s="331">
        <f t="shared" ref="P144:Q146" si="14">(P136/P140)</f>
        <v>0.26045121697191109</v>
      </c>
      <c r="Q144" s="331">
        <f t="shared" si="14"/>
        <v>0.33086777858351463</v>
      </c>
    </row>
    <row r="145" spans="1:17" s="38" customFormat="1" ht="48.95" customHeight="1" x14ac:dyDescent="0.25">
      <c r="A145" s="72"/>
      <c r="B145" s="72"/>
      <c r="C145" s="72"/>
      <c r="D145" s="72"/>
      <c r="E145" s="58"/>
      <c r="F145" s="351"/>
      <c r="G145" s="95"/>
      <c r="H145" s="321"/>
      <c r="I145" s="95"/>
      <c r="J145" s="321"/>
      <c r="K145" s="95"/>
      <c r="L145" s="321"/>
      <c r="M145" s="95"/>
      <c r="N145" s="321"/>
      <c r="O145" s="36" t="s">
        <v>89</v>
      </c>
      <c r="P145" s="6">
        <f t="shared" si="14"/>
        <v>4.1806980056980052</v>
      </c>
      <c r="Q145" s="6">
        <f t="shared" si="14"/>
        <v>0.76184210526315788</v>
      </c>
    </row>
    <row r="146" spans="1:17" s="38" customFormat="1" ht="45.75" customHeight="1" x14ac:dyDescent="0.25">
      <c r="A146" s="126"/>
      <c r="B146" s="126"/>
      <c r="C146" s="126"/>
      <c r="D146" s="126"/>
      <c r="E146" s="128"/>
      <c r="F146" s="342"/>
      <c r="G146" s="348"/>
      <c r="H146" s="319"/>
      <c r="I146" s="348"/>
      <c r="J146" s="319"/>
      <c r="K146" s="348"/>
      <c r="L146" s="319"/>
      <c r="M146" s="348"/>
      <c r="N146" s="319"/>
      <c r="O146" s="52" t="s">
        <v>90</v>
      </c>
      <c r="P146" s="330">
        <f t="shared" si="14"/>
        <v>7.0918848167539261</v>
      </c>
      <c r="Q146" s="330">
        <v>0</v>
      </c>
    </row>
    <row r="147" spans="1:17" s="38" customFormat="1" ht="20.25" customHeight="1" x14ac:dyDescent="0.25">
      <c r="A147" s="71"/>
      <c r="B147" s="71"/>
      <c r="C147" s="71"/>
      <c r="D147" s="71"/>
      <c r="E147" s="54"/>
      <c r="F147" s="343"/>
      <c r="G147" s="349"/>
      <c r="H147" s="320"/>
      <c r="I147" s="349"/>
      <c r="J147" s="320"/>
      <c r="K147" s="349"/>
      <c r="L147" s="320"/>
      <c r="M147" s="349"/>
      <c r="N147" s="320"/>
      <c r="O147" s="376" t="s">
        <v>21</v>
      </c>
      <c r="P147" s="377"/>
      <c r="Q147" s="378"/>
    </row>
    <row r="148" spans="1:17" s="38" customFormat="1" ht="43.5" customHeight="1" x14ac:dyDescent="0.25">
      <c r="A148" s="71"/>
      <c r="B148" s="71"/>
      <c r="C148" s="71"/>
      <c r="D148" s="71"/>
      <c r="E148" s="54"/>
      <c r="F148" s="343"/>
      <c r="G148" s="75"/>
      <c r="H148" s="71"/>
      <c r="I148" s="75"/>
      <c r="J148" s="71"/>
      <c r="K148" s="75"/>
      <c r="L148" s="71"/>
      <c r="M148" s="75"/>
      <c r="N148" s="71"/>
      <c r="O148" s="49" t="s">
        <v>91</v>
      </c>
      <c r="P148" s="331">
        <v>21</v>
      </c>
      <c r="Q148" s="331"/>
    </row>
    <row r="149" spans="1:17" s="38" customFormat="1" ht="54" customHeight="1" x14ac:dyDescent="0.25">
      <c r="A149" s="71"/>
      <c r="B149" s="71"/>
      <c r="C149" s="71"/>
      <c r="D149" s="71"/>
      <c r="E149" s="54"/>
      <c r="F149" s="343"/>
      <c r="G149" s="75"/>
      <c r="H149" s="72"/>
      <c r="I149" s="75"/>
      <c r="J149" s="72"/>
      <c r="K149" s="75"/>
      <c r="L149" s="72"/>
      <c r="M149" s="75"/>
      <c r="N149" s="72"/>
      <c r="O149" s="36" t="s">
        <v>92</v>
      </c>
      <c r="P149" s="6">
        <v>10.6</v>
      </c>
      <c r="Q149" s="6"/>
    </row>
    <row r="150" spans="1:17" s="56" customFormat="1" ht="35.25" customHeight="1" x14ac:dyDescent="0.25">
      <c r="A150" s="384"/>
      <c r="B150" s="489"/>
      <c r="C150" s="381" t="s">
        <v>93</v>
      </c>
      <c r="D150" s="365" t="s">
        <v>12</v>
      </c>
      <c r="E150" s="379" t="s">
        <v>94</v>
      </c>
      <c r="F150" s="79">
        <v>17942.2</v>
      </c>
      <c r="G150" s="181">
        <f>H150</f>
        <v>9264.6</v>
      </c>
      <c r="H150" s="79">
        <v>9264.6</v>
      </c>
      <c r="I150" s="181">
        <v>0</v>
      </c>
      <c r="J150" s="79">
        <f>K150</f>
        <v>0</v>
      </c>
      <c r="K150" s="181">
        <v>0</v>
      </c>
      <c r="L150" s="79">
        <v>0</v>
      </c>
      <c r="M150" s="181" t="s">
        <v>298</v>
      </c>
      <c r="N150" s="393" t="s">
        <v>301</v>
      </c>
      <c r="O150" s="377" t="s">
        <v>14</v>
      </c>
      <c r="P150" s="377"/>
      <c r="Q150" s="378"/>
    </row>
    <row r="151" spans="1:17" s="56" customFormat="1" ht="33.75" customHeight="1" x14ac:dyDescent="0.25">
      <c r="A151" s="385"/>
      <c r="B151" s="490"/>
      <c r="C151" s="382"/>
      <c r="D151" s="366"/>
      <c r="E151" s="380"/>
      <c r="F151" s="343"/>
      <c r="G151" s="54"/>
      <c r="H151" s="71"/>
      <c r="I151" s="75"/>
      <c r="J151" s="71"/>
      <c r="K151" s="75"/>
      <c r="L151" s="71"/>
      <c r="M151" s="349"/>
      <c r="N151" s="394"/>
      <c r="O151" s="49" t="s">
        <v>95</v>
      </c>
      <c r="P151" s="50">
        <v>17942.2</v>
      </c>
      <c r="Q151" s="50">
        <f>K150</f>
        <v>0</v>
      </c>
    </row>
    <row r="152" spans="1:17" s="56" customFormat="1" ht="37.5" customHeight="1" x14ac:dyDescent="0.25">
      <c r="A152" s="385"/>
      <c r="B152" s="490"/>
      <c r="C152" s="382"/>
      <c r="D152" s="366"/>
      <c r="E152" s="380"/>
      <c r="F152" s="343"/>
      <c r="G152" s="54"/>
      <c r="H152" s="71"/>
      <c r="I152" s="75"/>
      <c r="J152" s="71"/>
      <c r="K152" s="75"/>
      <c r="L152" s="71"/>
      <c r="M152" s="349"/>
      <c r="N152" s="394"/>
      <c r="O152" s="52" t="s">
        <v>96</v>
      </c>
      <c r="P152" s="330">
        <v>13</v>
      </c>
      <c r="Q152" s="330">
        <v>0</v>
      </c>
    </row>
    <row r="153" spans="1:17" s="56" customFormat="1" ht="24.75" customHeight="1" x14ac:dyDescent="0.25">
      <c r="A153" s="325"/>
      <c r="B153" s="490"/>
      <c r="C153" s="382"/>
      <c r="D153" s="320"/>
      <c r="E153" s="341"/>
      <c r="F153" s="343"/>
      <c r="G153" s="54"/>
      <c r="H153" s="71"/>
      <c r="I153" s="75"/>
      <c r="J153" s="71"/>
      <c r="K153" s="75"/>
      <c r="L153" s="71"/>
      <c r="M153" s="349"/>
      <c r="N153" s="394"/>
      <c r="O153" s="377" t="s">
        <v>16</v>
      </c>
      <c r="P153" s="377"/>
      <c r="Q153" s="378"/>
    </row>
    <row r="154" spans="1:17" s="56" customFormat="1" ht="33.75" customHeight="1" x14ac:dyDescent="0.25">
      <c r="A154" s="325"/>
      <c r="B154" s="490"/>
      <c r="C154" s="382"/>
      <c r="D154" s="320"/>
      <c r="E154" s="341"/>
      <c r="F154" s="343"/>
      <c r="G154" s="54"/>
      <c r="H154" s="71"/>
      <c r="I154" s="75"/>
      <c r="J154" s="71"/>
      <c r="K154" s="75"/>
      <c r="L154" s="71"/>
      <c r="M154" s="75"/>
      <c r="N154" s="71"/>
      <c r="O154" s="57" t="s">
        <v>97</v>
      </c>
      <c r="P154" s="303">
        <v>11120</v>
      </c>
      <c r="Q154" s="40">
        <v>0</v>
      </c>
    </row>
    <row r="155" spans="1:17" s="56" customFormat="1" ht="20.25" customHeight="1" x14ac:dyDescent="0.25">
      <c r="A155" s="325"/>
      <c r="B155" s="323"/>
      <c r="C155" s="382"/>
      <c r="D155" s="320"/>
      <c r="E155" s="341"/>
      <c r="F155" s="343"/>
      <c r="G155" s="54"/>
      <c r="H155" s="71"/>
      <c r="I155" s="75"/>
      <c r="J155" s="71"/>
      <c r="K155" s="75"/>
      <c r="L155" s="71"/>
      <c r="M155" s="75"/>
      <c r="N155" s="71"/>
      <c r="O155" s="377" t="s">
        <v>19</v>
      </c>
      <c r="P155" s="377"/>
      <c r="Q155" s="378"/>
    </row>
    <row r="156" spans="1:17" s="56" customFormat="1" ht="31.5" customHeight="1" x14ac:dyDescent="0.25">
      <c r="A156" s="325"/>
      <c r="B156" s="323"/>
      <c r="C156" s="382"/>
      <c r="D156" s="320"/>
      <c r="E156" s="341"/>
      <c r="F156" s="343"/>
      <c r="G156" s="54"/>
      <c r="H156" s="71"/>
      <c r="I156" s="75"/>
      <c r="J156" s="71"/>
      <c r="K156" s="75"/>
      <c r="L156" s="71"/>
      <c r="M156" s="75"/>
      <c r="N156" s="71"/>
      <c r="O156" s="57" t="s">
        <v>98</v>
      </c>
      <c r="P156" s="27">
        <f>(P151/P154)</f>
        <v>1.6135071942446044</v>
      </c>
      <c r="Q156" s="27">
        <v>0</v>
      </c>
    </row>
    <row r="157" spans="1:17" s="56" customFormat="1" ht="20.25" customHeight="1" x14ac:dyDescent="0.25">
      <c r="A157" s="325"/>
      <c r="B157" s="323"/>
      <c r="C157" s="382"/>
      <c r="D157" s="320"/>
      <c r="E157" s="341"/>
      <c r="F157" s="343"/>
      <c r="G157" s="54"/>
      <c r="H157" s="71"/>
      <c r="I157" s="75"/>
      <c r="J157" s="71"/>
      <c r="K157" s="75"/>
      <c r="L157" s="71"/>
      <c r="M157" s="75"/>
      <c r="N157" s="71"/>
      <c r="O157" s="377" t="s">
        <v>21</v>
      </c>
      <c r="P157" s="377"/>
      <c r="Q157" s="378"/>
    </row>
    <row r="158" spans="1:17" s="56" customFormat="1" ht="34.5" customHeight="1" x14ac:dyDescent="0.25">
      <c r="A158" s="325"/>
      <c r="B158" s="323"/>
      <c r="C158" s="382"/>
      <c r="D158" s="320"/>
      <c r="E158" s="341"/>
      <c r="F158" s="343"/>
      <c r="G158" s="58"/>
      <c r="H158" s="72"/>
      <c r="I158" s="77"/>
      <c r="J158" s="72"/>
      <c r="K158" s="77"/>
      <c r="L158" s="72"/>
      <c r="M158" s="77"/>
      <c r="N158" s="72"/>
      <c r="O158" s="49" t="s">
        <v>99</v>
      </c>
      <c r="P158" s="331">
        <v>105.3</v>
      </c>
      <c r="Q158" s="331"/>
    </row>
    <row r="159" spans="1:17" s="38" customFormat="1" ht="27.75" customHeight="1" x14ac:dyDescent="0.25">
      <c r="A159" s="365"/>
      <c r="B159" s="396"/>
      <c r="C159" s="381" t="s">
        <v>100</v>
      </c>
      <c r="D159" s="365" t="s">
        <v>12</v>
      </c>
      <c r="E159" s="379" t="s">
        <v>101</v>
      </c>
      <c r="F159" s="79">
        <v>185579.4</v>
      </c>
      <c r="G159" s="107">
        <f>G162+G163</f>
        <v>185190.6</v>
      </c>
      <c r="H159" s="100">
        <f>H162+H163</f>
        <v>185190.6</v>
      </c>
      <c r="I159" s="107">
        <f>I162</f>
        <v>0</v>
      </c>
      <c r="J159" s="100">
        <f>J162+J163</f>
        <v>7855.6</v>
      </c>
      <c r="K159" s="107">
        <f>K162+K163</f>
        <v>7855.6</v>
      </c>
      <c r="L159" s="100">
        <f>L162</f>
        <v>0</v>
      </c>
      <c r="M159" s="181" t="s">
        <v>307</v>
      </c>
      <c r="N159" s="393" t="s">
        <v>301</v>
      </c>
      <c r="O159" s="377" t="s">
        <v>14</v>
      </c>
      <c r="P159" s="377"/>
      <c r="Q159" s="378"/>
    </row>
    <row r="160" spans="1:17" s="38" customFormat="1" ht="39" customHeight="1" x14ac:dyDescent="0.25">
      <c r="A160" s="366"/>
      <c r="B160" s="397"/>
      <c r="C160" s="382"/>
      <c r="D160" s="366"/>
      <c r="E160" s="380"/>
      <c r="F160" s="343"/>
      <c r="G160" s="171"/>
      <c r="H160" s="343"/>
      <c r="I160" s="171"/>
      <c r="J160" s="343"/>
      <c r="K160" s="171"/>
      <c r="L160" s="343"/>
      <c r="M160" s="349"/>
      <c r="N160" s="394"/>
      <c r="O160" s="59" t="s">
        <v>102</v>
      </c>
      <c r="P160" s="60">
        <v>78</v>
      </c>
      <c r="Q160" s="60">
        <v>78</v>
      </c>
    </row>
    <row r="161" spans="1:17" s="48" customFormat="1" ht="66.95" customHeight="1" x14ac:dyDescent="0.25">
      <c r="A161" s="366"/>
      <c r="B161" s="397"/>
      <c r="C161" s="382"/>
      <c r="D161" s="190"/>
      <c r="E161" s="380"/>
      <c r="F161" s="343"/>
      <c r="G161" s="171"/>
      <c r="H161" s="343"/>
      <c r="I161" s="171"/>
      <c r="J161" s="343"/>
      <c r="K161" s="171"/>
      <c r="L161" s="343"/>
      <c r="M161" s="349"/>
      <c r="N161" s="394"/>
      <c r="O161" s="61" t="s">
        <v>103</v>
      </c>
      <c r="P161" s="62">
        <v>185579.4</v>
      </c>
      <c r="Q161" s="62">
        <f>J159</f>
        <v>7855.6</v>
      </c>
    </row>
    <row r="162" spans="1:17" s="48" customFormat="1" ht="25.5" customHeight="1" x14ac:dyDescent="0.25">
      <c r="A162" s="84"/>
      <c r="B162" s="397"/>
      <c r="C162" s="382"/>
      <c r="D162" s="190"/>
      <c r="E162" s="276" t="s">
        <v>305</v>
      </c>
      <c r="F162" s="277"/>
      <c r="G162" s="282">
        <f>H162+I162</f>
        <v>183882.5</v>
      </c>
      <c r="H162" s="283">
        <v>183882.5</v>
      </c>
      <c r="I162" s="282">
        <v>0</v>
      </c>
      <c r="J162" s="283">
        <f>K162+L162</f>
        <v>7717.5</v>
      </c>
      <c r="K162" s="282">
        <v>7717.5</v>
      </c>
      <c r="L162" s="283">
        <v>0</v>
      </c>
      <c r="M162" s="349"/>
      <c r="N162" s="394"/>
      <c r="O162" s="377" t="s">
        <v>16</v>
      </c>
      <c r="P162" s="377"/>
      <c r="Q162" s="378"/>
    </row>
    <row r="163" spans="1:17" s="48" customFormat="1" ht="42.75" customHeight="1" x14ac:dyDescent="0.25">
      <c r="A163" s="84"/>
      <c r="B163" s="397"/>
      <c r="C163" s="382"/>
      <c r="D163" s="190"/>
      <c r="E163" s="280" t="s">
        <v>306</v>
      </c>
      <c r="F163" s="281"/>
      <c r="G163" s="282">
        <f>H163+I163</f>
        <v>1308.0999999999999</v>
      </c>
      <c r="H163" s="283">
        <v>1308.0999999999999</v>
      </c>
      <c r="I163" s="282"/>
      <c r="J163" s="283">
        <f>K163+L163</f>
        <v>138.1</v>
      </c>
      <c r="K163" s="282">
        <v>138.1</v>
      </c>
      <c r="L163" s="283"/>
      <c r="M163" s="278"/>
      <c r="N163" s="279"/>
      <c r="O163" s="59" t="s">
        <v>104</v>
      </c>
      <c r="P163" s="64">
        <v>33086</v>
      </c>
      <c r="Q163" s="64">
        <v>12182</v>
      </c>
    </row>
    <row r="164" spans="1:17" s="48" customFormat="1" ht="25.5" customHeight="1" x14ac:dyDescent="0.25">
      <c r="A164" s="84"/>
      <c r="B164" s="397"/>
      <c r="C164" s="382"/>
      <c r="D164" s="190"/>
      <c r="E164" s="190"/>
      <c r="F164" s="191"/>
      <c r="G164" s="87"/>
      <c r="H164" s="214"/>
      <c r="I164" s="87"/>
      <c r="J164" s="214"/>
      <c r="K164" s="87"/>
      <c r="L164" s="214"/>
      <c r="M164" s="87"/>
      <c r="N164" s="214"/>
      <c r="O164" s="377" t="s">
        <v>19</v>
      </c>
      <c r="P164" s="377"/>
      <c r="Q164" s="378"/>
    </row>
    <row r="165" spans="1:17" s="48" customFormat="1" ht="52.5" customHeight="1" x14ac:dyDescent="0.25">
      <c r="A165" s="84"/>
      <c r="B165" s="192"/>
      <c r="C165" s="382"/>
      <c r="D165" s="190"/>
      <c r="E165" s="190"/>
      <c r="F165" s="191"/>
      <c r="G165" s="87"/>
      <c r="H165" s="214"/>
      <c r="I165" s="87"/>
      <c r="J165" s="214"/>
      <c r="K165" s="87"/>
      <c r="L165" s="214"/>
      <c r="M165" s="87"/>
      <c r="N165" s="214"/>
      <c r="O165" s="36" t="s">
        <v>105</v>
      </c>
      <c r="P165" s="62">
        <f>P161/P163</f>
        <v>5.6090007858308653</v>
      </c>
      <c r="Q165" s="62">
        <f>Q161/Q163</f>
        <v>0.64485306189459857</v>
      </c>
    </row>
    <row r="166" spans="1:17" s="48" customFormat="1" ht="31.5" customHeight="1" x14ac:dyDescent="0.25">
      <c r="A166" s="84"/>
      <c r="B166" s="192"/>
      <c r="C166" s="382"/>
      <c r="D166" s="190"/>
      <c r="E166" s="190"/>
      <c r="F166" s="191"/>
      <c r="G166" s="349"/>
      <c r="H166" s="320"/>
      <c r="I166" s="349"/>
      <c r="J166" s="320"/>
      <c r="K166" s="349"/>
      <c r="L166" s="320"/>
      <c r="M166" s="349"/>
      <c r="N166" s="320"/>
      <c r="O166" s="377" t="s">
        <v>21</v>
      </c>
      <c r="P166" s="377"/>
      <c r="Q166" s="378"/>
    </row>
    <row r="167" spans="1:17" s="48" customFormat="1" ht="105" customHeight="1" x14ac:dyDescent="0.25">
      <c r="A167" s="193"/>
      <c r="B167" s="194"/>
      <c r="C167" s="383"/>
      <c r="D167" s="195"/>
      <c r="E167" s="195"/>
      <c r="F167" s="196"/>
      <c r="G167" s="95"/>
      <c r="H167" s="321"/>
      <c r="I167" s="95"/>
      <c r="J167" s="321"/>
      <c r="K167" s="95"/>
      <c r="L167" s="321"/>
      <c r="M167" s="95"/>
      <c r="N167" s="321"/>
      <c r="O167" s="61" t="s">
        <v>106</v>
      </c>
      <c r="P167" s="6">
        <v>105.3</v>
      </c>
      <c r="Q167" s="6"/>
    </row>
    <row r="168" spans="1:17" s="38" customFormat="1" ht="31.5" customHeight="1" x14ac:dyDescent="0.25">
      <c r="A168" s="365"/>
      <c r="B168" s="489"/>
      <c r="C168" s="381" t="s">
        <v>107</v>
      </c>
      <c r="D168" s="316" t="s">
        <v>12</v>
      </c>
      <c r="E168" s="379" t="s">
        <v>108</v>
      </c>
      <c r="F168" s="79">
        <v>133166.9</v>
      </c>
      <c r="G168" s="181">
        <f>H168</f>
        <v>133166.9</v>
      </c>
      <c r="H168" s="79">
        <v>133166.9</v>
      </c>
      <c r="I168" s="181">
        <v>0</v>
      </c>
      <c r="J168" s="79">
        <f>K168</f>
        <v>32276.5</v>
      </c>
      <c r="K168" s="181">
        <v>32276.5</v>
      </c>
      <c r="L168" s="79">
        <v>0</v>
      </c>
      <c r="M168" s="181" t="s">
        <v>307</v>
      </c>
      <c r="N168" s="393" t="s">
        <v>301</v>
      </c>
      <c r="O168" s="376" t="s">
        <v>14</v>
      </c>
      <c r="P168" s="377"/>
      <c r="Q168" s="378"/>
    </row>
    <row r="169" spans="1:17" s="38" customFormat="1" ht="69.75" customHeight="1" x14ac:dyDescent="0.25">
      <c r="A169" s="366"/>
      <c r="B169" s="490"/>
      <c r="C169" s="382"/>
      <c r="D169" s="320"/>
      <c r="E169" s="380"/>
      <c r="F169" s="343"/>
      <c r="G169" s="349"/>
      <c r="H169" s="320"/>
      <c r="I169" s="349"/>
      <c r="J169" s="320"/>
      <c r="K169" s="349"/>
      <c r="L169" s="320"/>
      <c r="M169" s="349"/>
      <c r="N169" s="394"/>
      <c r="O169" s="59" t="s">
        <v>109</v>
      </c>
      <c r="P169" s="67">
        <v>13</v>
      </c>
      <c r="Q169" s="67">
        <v>27</v>
      </c>
    </row>
    <row r="170" spans="1:17" s="48" customFormat="1" ht="81.2" customHeight="1" x14ac:dyDescent="0.25">
      <c r="A170" s="190"/>
      <c r="B170" s="490"/>
      <c r="C170" s="382"/>
      <c r="D170" s="84"/>
      <c r="E170" s="190"/>
      <c r="F170" s="191"/>
      <c r="G170" s="197"/>
      <c r="H170" s="84"/>
      <c r="I170" s="197"/>
      <c r="J170" s="84"/>
      <c r="K170" s="197"/>
      <c r="L170" s="84"/>
      <c r="M170" s="349"/>
      <c r="N170" s="394"/>
      <c r="O170" s="36" t="s">
        <v>110</v>
      </c>
      <c r="P170" s="62">
        <v>133166.9</v>
      </c>
      <c r="Q170" s="62">
        <f>K168</f>
        <v>32276.5</v>
      </c>
    </row>
    <row r="171" spans="1:17" s="48" customFormat="1" ht="23.25" customHeight="1" x14ac:dyDescent="0.25">
      <c r="A171" s="190"/>
      <c r="B171" s="84"/>
      <c r="C171" s="382"/>
      <c r="D171" s="84"/>
      <c r="E171" s="190"/>
      <c r="F171" s="191"/>
      <c r="G171" s="197"/>
      <c r="H171" s="84"/>
      <c r="I171" s="197"/>
      <c r="J171" s="84"/>
      <c r="K171" s="197"/>
      <c r="L171" s="84"/>
      <c r="M171" s="349"/>
      <c r="N171" s="394"/>
      <c r="O171" s="376" t="s">
        <v>16</v>
      </c>
      <c r="P171" s="377"/>
      <c r="Q171" s="378"/>
    </row>
    <row r="172" spans="1:17" s="48" customFormat="1" ht="81.75" customHeight="1" x14ac:dyDescent="0.25">
      <c r="A172" s="190"/>
      <c r="B172" s="84"/>
      <c r="C172" s="382"/>
      <c r="D172" s="84"/>
      <c r="E172" s="190"/>
      <c r="F172" s="191"/>
      <c r="G172" s="197"/>
      <c r="H172" s="84"/>
      <c r="I172" s="197"/>
      <c r="J172" s="84"/>
      <c r="K172" s="197"/>
      <c r="L172" s="84"/>
      <c r="M172" s="197"/>
      <c r="N172" s="84"/>
      <c r="O172" s="68" t="s">
        <v>111</v>
      </c>
      <c r="P172" s="67">
        <v>3139</v>
      </c>
      <c r="Q172" s="67">
        <v>4785</v>
      </c>
    </row>
    <row r="173" spans="1:17" s="48" customFormat="1" ht="23.25" customHeight="1" x14ac:dyDescent="0.25">
      <c r="A173" s="190"/>
      <c r="B173" s="84"/>
      <c r="C173" s="382"/>
      <c r="D173" s="84"/>
      <c r="E173" s="190"/>
      <c r="F173" s="191"/>
      <c r="G173" s="197"/>
      <c r="H173" s="84"/>
      <c r="I173" s="197"/>
      <c r="J173" s="84"/>
      <c r="K173" s="197"/>
      <c r="L173" s="84"/>
      <c r="M173" s="197"/>
      <c r="N173" s="84"/>
      <c r="O173" s="376" t="s">
        <v>19</v>
      </c>
      <c r="P173" s="377"/>
      <c r="Q173" s="378"/>
    </row>
    <row r="174" spans="1:17" s="48" customFormat="1" ht="41.25" customHeight="1" x14ac:dyDescent="0.25">
      <c r="A174" s="190"/>
      <c r="B174" s="84"/>
      <c r="C174" s="382"/>
      <c r="D174" s="84"/>
      <c r="E174" s="190"/>
      <c r="F174" s="191"/>
      <c r="G174" s="197"/>
      <c r="H174" s="84"/>
      <c r="I174" s="197"/>
      <c r="J174" s="84"/>
      <c r="K174" s="197"/>
      <c r="L174" s="84"/>
      <c r="M174" s="197"/>
      <c r="N174" s="84"/>
      <c r="O174" s="49" t="s">
        <v>112</v>
      </c>
      <c r="P174" s="70">
        <f>P170/P172</f>
        <v>42.423351385791655</v>
      </c>
      <c r="Q174" s="70">
        <f>Q170/Q172</f>
        <v>6.7453500522466037</v>
      </c>
    </row>
    <row r="175" spans="1:17" s="48" customFormat="1" ht="23.25" customHeight="1" x14ac:dyDescent="0.25">
      <c r="A175" s="190"/>
      <c r="B175" s="84"/>
      <c r="C175" s="71"/>
      <c r="D175" s="84"/>
      <c r="E175" s="190"/>
      <c r="F175" s="191"/>
      <c r="G175" s="197"/>
      <c r="H175" s="84"/>
      <c r="I175" s="197"/>
      <c r="J175" s="84"/>
      <c r="K175" s="197"/>
      <c r="L175" s="84"/>
      <c r="M175" s="197"/>
      <c r="N175" s="84"/>
      <c r="O175" s="376" t="s">
        <v>21</v>
      </c>
      <c r="P175" s="377"/>
      <c r="Q175" s="378"/>
    </row>
    <row r="176" spans="1:17" s="48" customFormat="1" ht="73.5" customHeight="1" x14ac:dyDescent="0.25">
      <c r="A176" s="195"/>
      <c r="B176" s="193"/>
      <c r="C176" s="72"/>
      <c r="D176" s="193"/>
      <c r="E176" s="195"/>
      <c r="F176" s="196"/>
      <c r="G176" s="198"/>
      <c r="H176" s="193"/>
      <c r="I176" s="198"/>
      <c r="J176" s="193"/>
      <c r="K176" s="198"/>
      <c r="L176" s="193"/>
      <c r="M176" s="198"/>
      <c r="N176" s="193"/>
      <c r="O176" s="73" t="s">
        <v>113</v>
      </c>
      <c r="P176" s="331">
        <v>105.3</v>
      </c>
      <c r="Q176" s="331"/>
    </row>
    <row r="177" spans="1:17" s="38" customFormat="1" ht="36" customHeight="1" x14ac:dyDescent="0.25">
      <c r="A177" s="365"/>
      <c r="B177" s="489"/>
      <c r="C177" s="381" t="s">
        <v>114</v>
      </c>
      <c r="D177" s="365" t="s">
        <v>12</v>
      </c>
      <c r="E177" s="379" t="s">
        <v>115</v>
      </c>
      <c r="F177" s="79">
        <v>57326.9</v>
      </c>
      <c r="G177" s="181">
        <f>G180+G181</f>
        <v>42280.4</v>
      </c>
      <c r="H177" s="79">
        <f>H180+H181</f>
        <v>42280.4</v>
      </c>
      <c r="I177" s="181">
        <v>0</v>
      </c>
      <c r="J177" s="79">
        <f>J180+J181</f>
        <v>4052</v>
      </c>
      <c r="K177" s="181">
        <f>K180+K181</f>
        <v>4052</v>
      </c>
      <c r="L177" s="79">
        <v>0</v>
      </c>
      <c r="M177" s="181" t="s">
        <v>300</v>
      </c>
      <c r="N177" s="393" t="s">
        <v>301</v>
      </c>
      <c r="O177" s="376" t="s">
        <v>14</v>
      </c>
      <c r="P177" s="377"/>
      <c r="Q177" s="378"/>
    </row>
    <row r="178" spans="1:17" s="38" customFormat="1" ht="40.5" customHeight="1" x14ac:dyDescent="0.25">
      <c r="A178" s="366"/>
      <c r="B178" s="490"/>
      <c r="C178" s="382"/>
      <c r="D178" s="366"/>
      <c r="E178" s="380"/>
      <c r="F178" s="343"/>
      <c r="G178" s="75"/>
      <c r="H178" s="71"/>
      <c r="I178" s="75"/>
      <c r="J178" s="71"/>
      <c r="K178" s="75"/>
      <c r="L178" s="71"/>
      <c r="M178" s="349"/>
      <c r="N178" s="394"/>
      <c r="O178" s="61" t="s">
        <v>116</v>
      </c>
      <c r="P178" s="74">
        <v>2</v>
      </c>
      <c r="Q178" s="74">
        <v>2</v>
      </c>
    </row>
    <row r="179" spans="1:17" s="38" customFormat="1" ht="61.5" customHeight="1" x14ac:dyDescent="0.25">
      <c r="A179" s="366"/>
      <c r="B179" s="490"/>
      <c r="C179" s="382"/>
      <c r="D179" s="366"/>
      <c r="E179" s="380"/>
      <c r="F179" s="343"/>
      <c r="G179" s="75"/>
      <c r="H179" s="71"/>
      <c r="I179" s="75"/>
      <c r="J179" s="71"/>
      <c r="K179" s="75"/>
      <c r="L179" s="71"/>
      <c r="M179" s="349"/>
      <c r="N179" s="394"/>
      <c r="O179" s="36" t="s">
        <v>117</v>
      </c>
      <c r="P179" s="62">
        <v>57326.9</v>
      </c>
      <c r="Q179" s="62">
        <f>K177</f>
        <v>4052</v>
      </c>
    </row>
    <row r="180" spans="1:17" s="38" customFormat="1" ht="28.5" customHeight="1" x14ac:dyDescent="0.25">
      <c r="A180" s="320"/>
      <c r="B180" s="490"/>
      <c r="C180" s="382"/>
      <c r="D180" s="320"/>
      <c r="E180" s="276" t="s">
        <v>305</v>
      </c>
      <c r="F180" s="277"/>
      <c r="G180" s="284">
        <f>H180+I180</f>
        <v>40000</v>
      </c>
      <c r="H180" s="285">
        <v>40000</v>
      </c>
      <c r="I180" s="284">
        <v>0</v>
      </c>
      <c r="J180" s="285">
        <f>K180+L180</f>
        <v>3687.1</v>
      </c>
      <c r="K180" s="284">
        <v>3687.1</v>
      </c>
      <c r="L180" s="285">
        <v>0</v>
      </c>
      <c r="M180" s="349"/>
      <c r="N180" s="394"/>
      <c r="O180" s="376" t="s">
        <v>16</v>
      </c>
      <c r="P180" s="377"/>
      <c r="Q180" s="378"/>
    </row>
    <row r="181" spans="1:17" s="48" customFormat="1" ht="32.25" customHeight="1" x14ac:dyDescent="0.25">
      <c r="A181" s="84"/>
      <c r="B181" s="84"/>
      <c r="C181" s="382"/>
      <c r="D181" s="84"/>
      <c r="E181" s="280" t="s">
        <v>306</v>
      </c>
      <c r="F181" s="281"/>
      <c r="G181" s="284">
        <f>H181+I181</f>
        <v>2280.4</v>
      </c>
      <c r="H181" s="285">
        <v>2280.4</v>
      </c>
      <c r="I181" s="284">
        <v>0</v>
      </c>
      <c r="J181" s="285">
        <f>K181+L181</f>
        <v>364.9</v>
      </c>
      <c r="K181" s="284">
        <v>364.9</v>
      </c>
      <c r="L181" s="285">
        <v>0</v>
      </c>
      <c r="M181" s="87"/>
      <c r="N181" s="214"/>
      <c r="O181" s="301" t="s">
        <v>118</v>
      </c>
      <c r="P181" s="302">
        <v>429</v>
      </c>
      <c r="Q181" s="302">
        <v>402</v>
      </c>
    </row>
    <row r="182" spans="1:17" s="48" customFormat="1" ht="36" customHeight="1" x14ac:dyDescent="0.25">
      <c r="A182" s="84"/>
      <c r="B182" s="84"/>
      <c r="C182" s="382"/>
      <c r="D182" s="84"/>
      <c r="E182" s="190"/>
      <c r="F182" s="191"/>
      <c r="G182" s="87"/>
      <c r="H182" s="214"/>
      <c r="I182" s="87"/>
      <c r="J182" s="214"/>
      <c r="K182" s="87"/>
      <c r="L182" s="214"/>
      <c r="M182" s="87"/>
      <c r="N182" s="214"/>
      <c r="O182" s="61" t="s">
        <v>119</v>
      </c>
      <c r="P182" s="74">
        <v>2211</v>
      </c>
      <c r="Q182" s="74">
        <v>709</v>
      </c>
    </row>
    <row r="183" spans="1:17" s="48" customFormat="1" ht="26.25" customHeight="1" x14ac:dyDescent="0.25">
      <c r="A183" s="84"/>
      <c r="B183" s="84"/>
      <c r="C183" s="382"/>
      <c r="D183" s="84"/>
      <c r="E183" s="190"/>
      <c r="F183" s="191"/>
      <c r="G183" s="349"/>
      <c r="H183" s="320"/>
      <c r="I183" s="349"/>
      <c r="J183" s="320"/>
      <c r="K183" s="349"/>
      <c r="L183" s="320"/>
      <c r="M183" s="349"/>
      <c r="N183" s="320"/>
      <c r="O183" s="376" t="s">
        <v>19</v>
      </c>
      <c r="P183" s="377"/>
      <c r="Q183" s="378"/>
    </row>
    <row r="184" spans="1:17" s="48" customFormat="1" ht="42" customHeight="1" x14ac:dyDescent="0.25">
      <c r="A184" s="84"/>
      <c r="B184" s="84"/>
      <c r="C184" s="71"/>
      <c r="D184" s="84"/>
      <c r="E184" s="190"/>
      <c r="F184" s="191"/>
      <c r="G184" s="349"/>
      <c r="H184" s="320"/>
      <c r="I184" s="349"/>
      <c r="J184" s="320"/>
      <c r="K184" s="349"/>
      <c r="L184" s="320"/>
      <c r="M184" s="349"/>
      <c r="N184" s="320"/>
      <c r="O184" s="49" t="s">
        <v>120</v>
      </c>
      <c r="P184" s="70">
        <f>(P179+P180)/P182</f>
        <v>25.928041610131164</v>
      </c>
      <c r="Q184" s="70">
        <f>(Q179+Q180)/Q182</f>
        <v>5.7150916784203103</v>
      </c>
    </row>
    <row r="185" spans="1:17" s="48" customFormat="1" ht="23.25" customHeight="1" x14ac:dyDescent="0.25">
      <c r="A185" s="193"/>
      <c r="B185" s="193"/>
      <c r="C185" s="72"/>
      <c r="D185" s="193"/>
      <c r="E185" s="195"/>
      <c r="F185" s="196"/>
      <c r="G185" s="198"/>
      <c r="H185" s="193"/>
      <c r="I185" s="198"/>
      <c r="J185" s="193"/>
      <c r="K185" s="198"/>
      <c r="L185" s="193"/>
      <c r="M185" s="198"/>
      <c r="N185" s="193"/>
      <c r="O185" s="376" t="s">
        <v>21</v>
      </c>
      <c r="P185" s="377"/>
      <c r="Q185" s="378"/>
    </row>
    <row r="186" spans="1:17" s="48" customFormat="1" ht="97.5" customHeight="1" x14ac:dyDescent="0.25">
      <c r="A186" s="200"/>
      <c r="B186" s="200"/>
      <c r="C186" s="127"/>
      <c r="D186" s="200"/>
      <c r="E186" s="199"/>
      <c r="F186" s="201"/>
      <c r="G186" s="69"/>
      <c r="H186" s="200"/>
      <c r="I186" s="69"/>
      <c r="J186" s="200"/>
      <c r="K186" s="69"/>
      <c r="L186" s="200"/>
      <c r="M186" s="69"/>
      <c r="N186" s="200"/>
      <c r="O186" s="61" t="s">
        <v>121</v>
      </c>
      <c r="P186" s="6">
        <v>105.3</v>
      </c>
      <c r="Q186" s="6"/>
    </row>
    <row r="187" spans="1:17" s="38" customFormat="1" ht="27" customHeight="1" x14ac:dyDescent="0.25">
      <c r="A187" s="365"/>
      <c r="B187" s="396"/>
      <c r="C187" s="401" t="s">
        <v>122</v>
      </c>
      <c r="D187" s="365" t="s">
        <v>12</v>
      </c>
      <c r="E187" s="379" t="s">
        <v>123</v>
      </c>
      <c r="F187" s="79">
        <v>5629.2</v>
      </c>
      <c r="G187" s="107">
        <f>H187+I187</f>
        <v>3972.3</v>
      </c>
      <c r="H187" s="100">
        <v>3972.3</v>
      </c>
      <c r="I187" s="107">
        <v>0</v>
      </c>
      <c r="J187" s="100">
        <f>K187+L187</f>
        <v>106.1</v>
      </c>
      <c r="K187" s="107">
        <v>106.1</v>
      </c>
      <c r="L187" s="100">
        <v>0</v>
      </c>
      <c r="M187" s="181" t="s">
        <v>300</v>
      </c>
      <c r="N187" s="393" t="s">
        <v>301</v>
      </c>
      <c r="O187" s="376" t="s">
        <v>14</v>
      </c>
      <c r="P187" s="377"/>
      <c r="Q187" s="378"/>
    </row>
    <row r="188" spans="1:17" s="38" customFormat="1" ht="33.75" customHeight="1" x14ac:dyDescent="0.25">
      <c r="A188" s="366"/>
      <c r="B188" s="397"/>
      <c r="C188" s="402"/>
      <c r="D188" s="366"/>
      <c r="E188" s="380"/>
      <c r="F188" s="343"/>
      <c r="G188" s="349"/>
      <c r="H188" s="320"/>
      <c r="I188" s="349"/>
      <c r="J188" s="320"/>
      <c r="K188" s="349"/>
      <c r="L188" s="320"/>
      <c r="M188" s="349"/>
      <c r="N188" s="394"/>
      <c r="O188" s="61" t="s">
        <v>124</v>
      </c>
      <c r="P188" s="62">
        <v>1</v>
      </c>
      <c r="Q188" s="62">
        <v>1</v>
      </c>
    </row>
    <row r="189" spans="1:17" s="38" customFormat="1" ht="57" customHeight="1" x14ac:dyDescent="0.25">
      <c r="A189" s="366"/>
      <c r="B189" s="397"/>
      <c r="C189" s="402"/>
      <c r="D189" s="320"/>
      <c r="E189" s="380"/>
      <c r="F189" s="343"/>
      <c r="G189" s="349"/>
      <c r="H189" s="320"/>
      <c r="I189" s="349"/>
      <c r="J189" s="320"/>
      <c r="K189" s="349"/>
      <c r="L189" s="320"/>
      <c r="M189" s="349"/>
      <c r="N189" s="394"/>
      <c r="O189" s="61" t="s">
        <v>125</v>
      </c>
      <c r="P189" s="51">
        <v>5629.2</v>
      </c>
      <c r="Q189" s="51">
        <f>K187</f>
        <v>106.1</v>
      </c>
    </row>
    <row r="190" spans="1:17" s="38" customFormat="1" ht="21" customHeight="1" x14ac:dyDescent="0.25">
      <c r="A190" s="320"/>
      <c r="B190" s="327"/>
      <c r="C190" s="402"/>
      <c r="D190" s="320"/>
      <c r="E190" s="341"/>
      <c r="F190" s="343"/>
      <c r="G190" s="349"/>
      <c r="H190" s="320"/>
      <c r="I190" s="349"/>
      <c r="J190" s="320"/>
      <c r="K190" s="349"/>
      <c r="L190" s="320"/>
      <c r="M190" s="349"/>
      <c r="N190" s="394"/>
      <c r="O190" s="376" t="s">
        <v>16</v>
      </c>
      <c r="P190" s="377"/>
      <c r="Q190" s="378"/>
    </row>
    <row r="191" spans="1:17" s="38" customFormat="1" ht="51.75" customHeight="1" x14ac:dyDescent="0.25">
      <c r="A191" s="320"/>
      <c r="B191" s="327"/>
      <c r="C191" s="402"/>
      <c r="D191" s="320"/>
      <c r="E191" s="341"/>
      <c r="F191" s="343"/>
      <c r="G191" s="349"/>
      <c r="H191" s="320"/>
      <c r="I191" s="349"/>
      <c r="J191" s="320"/>
      <c r="K191" s="349"/>
      <c r="L191" s="320"/>
      <c r="M191" s="349"/>
      <c r="N191" s="320"/>
      <c r="O191" s="61" t="s">
        <v>126</v>
      </c>
      <c r="P191" s="62">
        <v>769</v>
      </c>
      <c r="Q191" s="62">
        <v>127</v>
      </c>
    </row>
    <row r="192" spans="1:17" s="48" customFormat="1" ht="23.25" customHeight="1" x14ac:dyDescent="0.25">
      <c r="A192" s="84"/>
      <c r="B192" s="192"/>
      <c r="C192" s="402"/>
      <c r="D192" s="84"/>
      <c r="E192" s="190"/>
      <c r="F192" s="191"/>
      <c r="G192" s="197"/>
      <c r="H192" s="84"/>
      <c r="I192" s="197"/>
      <c r="J192" s="84"/>
      <c r="K192" s="197"/>
      <c r="L192" s="84"/>
      <c r="M192" s="197"/>
      <c r="N192" s="84"/>
      <c r="O192" s="376" t="s">
        <v>19</v>
      </c>
      <c r="P192" s="377"/>
      <c r="Q192" s="378"/>
    </row>
    <row r="193" spans="1:17" s="48" customFormat="1" ht="45" customHeight="1" x14ac:dyDescent="0.25">
      <c r="A193" s="84"/>
      <c r="B193" s="192"/>
      <c r="C193" s="402"/>
      <c r="D193" s="84"/>
      <c r="E193" s="190"/>
      <c r="F193" s="191"/>
      <c r="G193" s="197"/>
      <c r="H193" s="84"/>
      <c r="I193" s="197"/>
      <c r="J193" s="84"/>
      <c r="K193" s="197"/>
      <c r="L193" s="84"/>
      <c r="M193" s="197"/>
      <c r="N193" s="84"/>
      <c r="O193" s="61" t="s">
        <v>127</v>
      </c>
      <c r="P193" s="62">
        <f>P189/P191</f>
        <v>7.3201560468140441</v>
      </c>
      <c r="Q193" s="62">
        <f>Q189/Q191</f>
        <v>0.83543307086614171</v>
      </c>
    </row>
    <row r="194" spans="1:17" s="48" customFormat="1" ht="19.5" customHeight="1" x14ac:dyDescent="0.25">
      <c r="A194" s="84"/>
      <c r="B194" s="192"/>
      <c r="C194" s="84"/>
      <c r="D194" s="84"/>
      <c r="E194" s="190"/>
      <c r="F194" s="191"/>
      <c r="G194" s="197"/>
      <c r="H194" s="84"/>
      <c r="I194" s="197"/>
      <c r="J194" s="84"/>
      <c r="K194" s="197"/>
      <c r="L194" s="84"/>
      <c r="M194" s="197"/>
      <c r="N194" s="84"/>
      <c r="O194" s="376" t="s">
        <v>21</v>
      </c>
      <c r="P194" s="377"/>
      <c r="Q194" s="378"/>
    </row>
    <row r="195" spans="1:17" s="48" customFormat="1" ht="51.75" customHeight="1" x14ac:dyDescent="0.25">
      <c r="A195" s="84"/>
      <c r="B195" s="192"/>
      <c r="C195" s="84"/>
      <c r="D195" s="84"/>
      <c r="E195" s="190"/>
      <c r="F195" s="191"/>
      <c r="G195" s="197"/>
      <c r="H195" s="84"/>
      <c r="I195" s="197"/>
      <c r="J195" s="84"/>
      <c r="K195" s="197"/>
      <c r="L195" s="84"/>
      <c r="M195" s="197"/>
      <c r="N195" s="84"/>
      <c r="O195" s="61" t="s">
        <v>128</v>
      </c>
      <c r="P195" s="6">
        <v>105.3</v>
      </c>
      <c r="Q195" s="6"/>
    </row>
    <row r="196" spans="1:17" s="38" customFormat="1" ht="18.75" customHeight="1" x14ac:dyDescent="0.25">
      <c r="A196" s="365"/>
      <c r="B196" s="381"/>
      <c r="C196" s="381" t="s">
        <v>129</v>
      </c>
      <c r="D196" s="365" t="s">
        <v>12</v>
      </c>
      <c r="E196" s="379" t="s">
        <v>130</v>
      </c>
      <c r="F196" s="79">
        <v>4825.1000000000004</v>
      </c>
      <c r="G196" s="260">
        <f>H196</f>
        <v>4225.8999999999996</v>
      </c>
      <c r="H196" s="79">
        <v>4225.8999999999996</v>
      </c>
      <c r="I196" s="181">
        <v>0</v>
      </c>
      <c r="J196" s="79">
        <f>K196+L196</f>
        <v>376.4</v>
      </c>
      <c r="K196" s="181">
        <v>376.4</v>
      </c>
      <c r="L196" s="358">
        <v>0</v>
      </c>
      <c r="M196" s="393" t="s">
        <v>300</v>
      </c>
      <c r="N196" s="393" t="s">
        <v>301</v>
      </c>
      <c r="O196" s="376" t="s">
        <v>14</v>
      </c>
      <c r="P196" s="377"/>
      <c r="Q196" s="378"/>
    </row>
    <row r="197" spans="1:17" s="38" customFormat="1" ht="60.75" customHeight="1" x14ac:dyDescent="0.25">
      <c r="A197" s="366"/>
      <c r="B197" s="382"/>
      <c r="C197" s="382"/>
      <c r="D197" s="366"/>
      <c r="E197" s="380"/>
      <c r="F197" s="343"/>
      <c r="G197" s="325"/>
      <c r="H197" s="320"/>
      <c r="I197" s="349"/>
      <c r="J197" s="320"/>
      <c r="K197" s="349"/>
      <c r="L197" s="320"/>
      <c r="M197" s="394"/>
      <c r="N197" s="394"/>
      <c r="O197" s="36" t="s">
        <v>131</v>
      </c>
      <c r="P197" s="62">
        <v>4825.1000000000004</v>
      </c>
      <c r="Q197" s="62">
        <f>K196</f>
        <v>376.4</v>
      </c>
    </row>
    <row r="198" spans="1:17" s="38" customFormat="1" ht="24" customHeight="1" x14ac:dyDescent="0.25">
      <c r="A198" s="325"/>
      <c r="B198" s="382"/>
      <c r="C198" s="323"/>
      <c r="D198" s="320"/>
      <c r="E198" s="341"/>
      <c r="F198" s="343"/>
      <c r="G198" s="54"/>
      <c r="H198" s="71"/>
      <c r="I198" s="75"/>
      <c r="J198" s="71"/>
      <c r="K198" s="75"/>
      <c r="L198" s="71"/>
      <c r="M198" s="349"/>
      <c r="N198" s="394"/>
      <c r="O198" s="376" t="s">
        <v>16</v>
      </c>
      <c r="P198" s="377"/>
      <c r="Q198" s="378"/>
    </row>
    <row r="199" spans="1:17" s="38" customFormat="1" ht="42.75" customHeight="1" x14ac:dyDescent="0.25">
      <c r="A199" s="325"/>
      <c r="B199" s="323"/>
      <c r="C199" s="323"/>
      <c r="D199" s="320"/>
      <c r="E199" s="341"/>
      <c r="F199" s="343"/>
      <c r="G199" s="54"/>
      <c r="H199" s="71"/>
      <c r="I199" s="75"/>
      <c r="J199" s="71"/>
      <c r="K199" s="75"/>
      <c r="L199" s="71"/>
      <c r="M199" s="349"/>
      <c r="N199" s="394"/>
      <c r="O199" s="76" t="s">
        <v>132</v>
      </c>
      <c r="P199" s="62">
        <v>40</v>
      </c>
      <c r="Q199" s="62">
        <v>39</v>
      </c>
    </row>
    <row r="200" spans="1:17" s="38" customFormat="1" ht="20.25" customHeight="1" x14ac:dyDescent="0.25">
      <c r="A200" s="325"/>
      <c r="B200" s="323"/>
      <c r="C200" s="323"/>
      <c r="D200" s="320"/>
      <c r="E200" s="341"/>
      <c r="F200" s="343"/>
      <c r="G200" s="54"/>
      <c r="H200" s="71"/>
      <c r="I200" s="75"/>
      <c r="J200" s="71"/>
      <c r="K200" s="75"/>
      <c r="L200" s="71"/>
      <c r="M200" s="75"/>
      <c r="N200" s="71"/>
      <c r="O200" s="376" t="s">
        <v>19</v>
      </c>
      <c r="P200" s="377"/>
      <c r="Q200" s="378"/>
    </row>
    <row r="201" spans="1:17" s="38" customFormat="1" ht="44.25" customHeight="1" x14ac:dyDescent="0.25">
      <c r="A201" s="325"/>
      <c r="B201" s="323"/>
      <c r="C201" s="323"/>
      <c r="D201" s="320"/>
      <c r="E201" s="341"/>
      <c r="F201" s="343"/>
      <c r="G201" s="54"/>
      <c r="H201" s="71"/>
      <c r="I201" s="75"/>
      <c r="J201" s="71"/>
      <c r="K201" s="75"/>
      <c r="L201" s="71"/>
      <c r="M201" s="75"/>
      <c r="N201" s="71"/>
      <c r="O201" s="61" t="s">
        <v>133</v>
      </c>
      <c r="P201" s="45">
        <f>(P197/P199)</f>
        <v>120.62750000000001</v>
      </c>
      <c r="Q201" s="45">
        <f>(Q197/Q199)</f>
        <v>9.6512820512820507</v>
      </c>
    </row>
    <row r="202" spans="1:17" s="38" customFormat="1" ht="24" customHeight="1" x14ac:dyDescent="0.25">
      <c r="A202" s="325"/>
      <c r="B202" s="323"/>
      <c r="C202" s="323"/>
      <c r="D202" s="320"/>
      <c r="E202" s="341"/>
      <c r="F202" s="343"/>
      <c r="G202" s="54"/>
      <c r="H202" s="71"/>
      <c r="I202" s="75"/>
      <c r="J202" s="71"/>
      <c r="K202" s="75"/>
      <c r="L202" s="71"/>
      <c r="M202" s="75"/>
      <c r="N202" s="71"/>
      <c r="O202" s="376" t="s">
        <v>21</v>
      </c>
      <c r="P202" s="377"/>
      <c r="Q202" s="378"/>
    </row>
    <row r="203" spans="1:17" s="38" customFormat="1" ht="49.5" customHeight="1" x14ac:dyDescent="0.25">
      <c r="A203" s="325"/>
      <c r="B203" s="323"/>
      <c r="C203" s="323"/>
      <c r="D203" s="320"/>
      <c r="E203" s="341"/>
      <c r="F203" s="343"/>
      <c r="G203" s="54"/>
      <c r="H203" s="71"/>
      <c r="I203" s="75"/>
      <c r="J203" s="71"/>
      <c r="K203" s="75"/>
      <c r="L203" s="71"/>
      <c r="M203" s="75"/>
      <c r="N203" s="71"/>
      <c r="O203" s="326" t="s">
        <v>134</v>
      </c>
      <c r="P203" s="330">
        <v>100</v>
      </c>
      <c r="Q203" s="330"/>
    </row>
    <row r="204" spans="1:17" s="38" customFormat="1" ht="27.2" customHeight="1" x14ac:dyDescent="0.25">
      <c r="A204" s="365"/>
      <c r="B204" s="389"/>
      <c r="C204" s="381" t="s">
        <v>267</v>
      </c>
      <c r="D204" s="410" t="s">
        <v>12</v>
      </c>
      <c r="E204" s="381" t="s">
        <v>130</v>
      </c>
      <c r="F204" s="181">
        <v>50038.3</v>
      </c>
      <c r="G204" s="79">
        <f>H204</f>
        <v>47519.8</v>
      </c>
      <c r="H204" s="181">
        <v>47519.8</v>
      </c>
      <c r="I204" s="79">
        <v>0</v>
      </c>
      <c r="J204" s="181">
        <f>K204</f>
        <v>286.39999999999998</v>
      </c>
      <c r="K204" s="79">
        <v>286.39999999999998</v>
      </c>
      <c r="L204" s="181">
        <v>0</v>
      </c>
      <c r="M204" s="319" t="s">
        <v>307</v>
      </c>
      <c r="N204" s="365" t="s">
        <v>301</v>
      </c>
      <c r="O204" s="377" t="s">
        <v>14</v>
      </c>
      <c r="P204" s="377"/>
      <c r="Q204" s="378"/>
    </row>
    <row r="205" spans="1:17" s="38" customFormat="1" ht="57.75" customHeight="1" x14ac:dyDescent="0.25">
      <c r="A205" s="366"/>
      <c r="B205" s="390"/>
      <c r="C205" s="382"/>
      <c r="D205" s="411"/>
      <c r="E205" s="382"/>
      <c r="F205" s="171"/>
      <c r="G205" s="320"/>
      <c r="H205" s="349"/>
      <c r="I205" s="320"/>
      <c r="J205" s="349"/>
      <c r="K205" s="320"/>
      <c r="L205" s="349"/>
      <c r="M205" s="320"/>
      <c r="N205" s="366"/>
      <c r="O205" s="36" t="s">
        <v>135</v>
      </c>
      <c r="P205" s="78">
        <v>50038.3</v>
      </c>
      <c r="Q205" s="78">
        <f>K204</f>
        <v>286.39999999999998</v>
      </c>
    </row>
    <row r="206" spans="1:17" s="38" customFormat="1" ht="24" customHeight="1" x14ac:dyDescent="0.25">
      <c r="A206" s="320"/>
      <c r="B206" s="390"/>
      <c r="C206" s="382"/>
      <c r="D206" s="349"/>
      <c r="E206" s="323"/>
      <c r="F206" s="171"/>
      <c r="G206" s="71"/>
      <c r="H206" s="75"/>
      <c r="I206" s="71"/>
      <c r="J206" s="75"/>
      <c r="K206" s="71"/>
      <c r="L206" s="75"/>
      <c r="M206" s="71"/>
      <c r="N206" s="366"/>
      <c r="O206" s="377" t="s">
        <v>16</v>
      </c>
      <c r="P206" s="377"/>
      <c r="Q206" s="378"/>
    </row>
    <row r="207" spans="1:17" s="38" customFormat="1" ht="24" customHeight="1" x14ac:dyDescent="0.25">
      <c r="A207" s="320"/>
      <c r="B207" s="344"/>
      <c r="C207" s="382"/>
      <c r="D207" s="349"/>
      <c r="E207" s="323"/>
      <c r="F207" s="171"/>
      <c r="G207" s="71"/>
      <c r="H207" s="75"/>
      <c r="I207" s="71"/>
      <c r="J207" s="75"/>
      <c r="K207" s="71"/>
      <c r="L207" s="75"/>
      <c r="M207" s="71"/>
      <c r="N207" s="366"/>
      <c r="O207" s="61" t="s">
        <v>136</v>
      </c>
      <c r="P207" s="80">
        <v>4054</v>
      </c>
      <c r="Q207" s="80">
        <v>247</v>
      </c>
    </row>
    <row r="208" spans="1:17" s="38" customFormat="1" ht="38.25" customHeight="1" x14ac:dyDescent="0.25">
      <c r="A208" s="320"/>
      <c r="B208" s="344"/>
      <c r="C208" s="382"/>
      <c r="D208" s="349"/>
      <c r="E208" s="323"/>
      <c r="F208" s="171"/>
      <c r="G208" s="71"/>
      <c r="H208" s="75"/>
      <c r="I208" s="71"/>
      <c r="J208" s="75"/>
      <c r="K208" s="71"/>
      <c r="L208" s="75"/>
      <c r="M208" s="71"/>
      <c r="N208" s="366"/>
      <c r="O208" s="377" t="s">
        <v>19</v>
      </c>
      <c r="P208" s="377"/>
      <c r="Q208" s="378"/>
    </row>
    <row r="209" spans="1:17" s="38" customFormat="1" ht="33.75" customHeight="1" x14ac:dyDescent="0.25">
      <c r="A209" s="320"/>
      <c r="B209" s="344"/>
      <c r="C209" s="382" t="s">
        <v>268</v>
      </c>
      <c r="D209" s="349"/>
      <c r="E209" s="323"/>
      <c r="F209" s="171"/>
      <c r="G209" s="71"/>
      <c r="H209" s="75"/>
      <c r="I209" s="71"/>
      <c r="J209" s="75"/>
      <c r="K209" s="71"/>
      <c r="L209" s="75"/>
      <c r="M209" s="71"/>
      <c r="N209" s="366"/>
      <c r="O209" s="59" t="s">
        <v>137</v>
      </c>
      <c r="P209" s="99">
        <f>(P205/P207)</f>
        <v>12.342945239269858</v>
      </c>
      <c r="Q209" s="99">
        <f>(Q205/Q207)</f>
        <v>1.1595141700404858</v>
      </c>
    </row>
    <row r="210" spans="1:17" s="38" customFormat="1" ht="39.75" customHeight="1" x14ac:dyDescent="0.25">
      <c r="A210" s="320"/>
      <c r="B210" s="344"/>
      <c r="C210" s="382"/>
      <c r="D210" s="349"/>
      <c r="E210" s="323"/>
      <c r="F210" s="171"/>
      <c r="G210" s="71"/>
      <c r="H210" s="75"/>
      <c r="I210" s="71"/>
      <c r="J210" s="75"/>
      <c r="K210" s="71"/>
      <c r="L210" s="75"/>
      <c r="M210" s="71"/>
      <c r="N210" s="366"/>
      <c r="O210" s="376" t="s">
        <v>21</v>
      </c>
      <c r="P210" s="377"/>
      <c r="Q210" s="378"/>
    </row>
    <row r="211" spans="1:17" s="38" customFormat="1" ht="49.5" customHeight="1" x14ac:dyDescent="0.25">
      <c r="A211" s="321"/>
      <c r="B211" s="345"/>
      <c r="C211" s="383"/>
      <c r="D211" s="95"/>
      <c r="E211" s="328"/>
      <c r="F211" s="222"/>
      <c r="G211" s="72"/>
      <c r="H211" s="77"/>
      <c r="I211" s="72"/>
      <c r="J211" s="77"/>
      <c r="K211" s="72"/>
      <c r="L211" s="77"/>
      <c r="M211" s="72"/>
      <c r="N211" s="392"/>
      <c r="O211" s="52" t="s">
        <v>138</v>
      </c>
      <c r="P211" s="330">
        <v>105.3</v>
      </c>
      <c r="Q211" s="330"/>
    </row>
    <row r="212" spans="1:17" s="81" customFormat="1" ht="31.5" customHeight="1" x14ac:dyDescent="0.25">
      <c r="A212" s="366"/>
      <c r="B212" s="488"/>
      <c r="C212" s="382" t="s">
        <v>139</v>
      </c>
      <c r="D212" s="366" t="s">
        <v>12</v>
      </c>
      <c r="E212" s="380" t="s">
        <v>140</v>
      </c>
      <c r="F212" s="100">
        <v>57710.5</v>
      </c>
      <c r="G212" s="107">
        <f>H212</f>
        <v>40000</v>
      </c>
      <c r="H212" s="100">
        <v>40000</v>
      </c>
      <c r="I212" s="107">
        <v>0</v>
      </c>
      <c r="J212" s="100">
        <f>K212</f>
        <v>0</v>
      </c>
      <c r="K212" s="107">
        <v>0</v>
      </c>
      <c r="L212" s="100">
        <v>0</v>
      </c>
      <c r="M212" s="393" t="s">
        <v>298</v>
      </c>
      <c r="N212" s="393" t="s">
        <v>311</v>
      </c>
      <c r="O212" s="376" t="s">
        <v>14</v>
      </c>
      <c r="P212" s="377"/>
      <c r="Q212" s="378"/>
    </row>
    <row r="213" spans="1:17" s="81" customFormat="1" ht="24" customHeight="1" x14ac:dyDescent="0.25">
      <c r="A213" s="366"/>
      <c r="B213" s="488"/>
      <c r="C213" s="382"/>
      <c r="D213" s="366"/>
      <c r="E213" s="380"/>
      <c r="F213" s="343"/>
      <c r="G213" s="349"/>
      <c r="H213" s="320"/>
      <c r="I213" s="349"/>
      <c r="J213" s="320"/>
      <c r="K213" s="349"/>
      <c r="L213" s="320"/>
      <c r="M213" s="394"/>
      <c r="N213" s="394"/>
      <c r="O213" s="36" t="s">
        <v>141</v>
      </c>
      <c r="P213" s="62">
        <v>57710.5</v>
      </c>
      <c r="Q213" s="62">
        <v>0</v>
      </c>
    </row>
    <row r="214" spans="1:17" s="81" customFormat="1" ht="27.2" customHeight="1" x14ac:dyDescent="0.25">
      <c r="A214" s="366"/>
      <c r="B214" s="488"/>
      <c r="C214" s="382"/>
      <c r="D214" s="366"/>
      <c r="E214" s="380"/>
      <c r="F214" s="343"/>
      <c r="G214" s="349"/>
      <c r="H214" s="320"/>
      <c r="I214" s="349"/>
      <c r="J214" s="320"/>
      <c r="K214" s="349"/>
      <c r="L214" s="320"/>
      <c r="M214" s="349"/>
      <c r="N214" s="394"/>
      <c r="O214" s="376" t="s">
        <v>16</v>
      </c>
      <c r="P214" s="377"/>
      <c r="Q214" s="378"/>
    </row>
    <row r="215" spans="1:17" s="81" customFormat="1" ht="27.75" customHeight="1" x14ac:dyDescent="0.25">
      <c r="A215" s="366"/>
      <c r="B215" s="488"/>
      <c r="C215" s="382"/>
      <c r="D215" s="366"/>
      <c r="E215" s="380"/>
      <c r="F215" s="343"/>
      <c r="G215" s="349"/>
      <c r="H215" s="320"/>
      <c r="I215" s="349"/>
      <c r="J215" s="320"/>
      <c r="K215" s="349"/>
      <c r="L215" s="320"/>
      <c r="M215" s="349"/>
      <c r="N215" s="394"/>
      <c r="O215" s="61" t="s">
        <v>142</v>
      </c>
      <c r="P215" s="63">
        <v>26</v>
      </c>
      <c r="Q215" s="63">
        <v>0</v>
      </c>
    </row>
    <row r="216" spans="1:17" s="81" customFormat="1" ht="27.2" customHeight="1" x14ac:dyDescent="0.25">
      <c r="A216" s="366"/>
      <c r="B216" s="488"/>
      <c r="C216" s="382"/>
      <c r="D216" s="366"/>
      <c r="E216" s="380"/>
      <c r="F216" s="343"/>
      <c r="G216" s="349"/>
      <c r="H216" s="320"/>
      <c r="I216" s="349"/>
      <c r="J216" s="320"/>
      <c r="K216" s="349"/>
      <c r="L216" s="320"/>
      <c r="M216" s="349"/>
      <c r="N216" s="394"/>
      <c r="O216" s="376" t="s">
        <v>19</v>
      </c>
      <c r="P216" s="377"/>
      <c r="Q216" s="378"/>
    </row>
    <row r="217" spans="1:17" s="81" customFormat="1" ht="39" customHeight="1" x14ac:dyDescent="0.25">
      <c r="A217" s="366"/>
      <c r="B217" s="488"/>
      <c r="C217" s="382"/>
      <c r="D217" s="366"/>
      <c r="E217" s="380"/>
      <c r="F217" s="343"/>
      <c r="G217" s="349"/>
      <c r="H217" s="320"/>
      <c r="I217" s="349"/>
      <c r="J217" s="320"/>
      <c r="K217" s="349"/>
      <c r="L217" s="320"/>
      <c r="M217" s="349"/>
      <c r="N217" s="394"/>
      <c r="O217" s="61" t="s">
        <v>143</v>
      </c>
      <c r="P217" s="62">
        <f>P213/P215</f>
        <v>2219.6346153846152</v>
      </c>
      <c r="Q217" s="62"/>
    </row>
    <row r="218" spans="1:17" s="81" customFormat="1" ht="23.25" customHeight="1" x14ac:dyDescent="0.25">
      <c r="A218" s="366"/>
      <c r="B218" s="488"/>
      <c r="C218" s="382"/>
      <c r="D218" s="366"/>
      <c r="E218" s="380"/>
      <c r="F218" s="343"/>
      <c r="G218" s="349"/>
      <c r="H218" s="320"/>
      <c r="I218" s="349"/>
      <c r="J218" s="320"/>
      <c r="K218" s="349"/>
      <c r="L218" s="320"/>
      <c r="M218" s="349"/>
      <c r="N218" s="394"/>
      <c r="O218" s="376" t="s">
        <v>21</v>
      </c>
      <c r="P218" s="377"/>
      <c r="Q218" s="378"/>
    </row>
    <row r="219" spans="1:17" s="81" customFormat="1" ht="77.25" customHeight="1" x14ac:dyDescent="0.25">
      <c r="A219" s="366"/>
      <c r="B219" s="488"/>
      <c r="C219" s="382"/>
      <c r="D219" s="366"/>
      <c r="E219" s="380"/>
      <c r="F219" s="343"/>
      <c r="G219" s="75"/>
      <c r="H219" s="71"/>
      <c r="I219" s="75"/>
      <c r="J219" s="71"/>
      <c r="K219" s="75"/>
      <c r="L219" s="71"/>
      <c r="M219" s="75"/>
      <c r="N219" s="395"/>
      <c r="O219" s="82" t="s">
        <v>144</v>
      </c>
      <c r="P219" s="330">
        <v>105.3</v>
      </c>
      <c r="Q219" s="330"/>
    </row>
    <row r="220" spans="1:17" s="38" customFormat="1" ht="23.25" customHeight="1" x14ac:dyDescent="0.25">
      <c r="A220" s="384"/>
      <c r="B220" s="381"/>
      <c r="C220" s="381" t="s">
        <v>145</v>
      </c>
      <c r="D220" s="387" t="s">
        <v>12</v>
      </c>
      <c r="E220" s="389" t="s">
        <v>94</v>
      </c>
      <c r="F220" s="79">
        <v>300</v>
      </c>
      <c r="G220" s="181">
        <v>0</v>
      </c>
      <c r="H220" s="79">
        <v>0</v>
      </c>
      <c r="I220" s="181">
        <v>0</v>
      </c>
      <c r="J220" s="79">
        <v>0</v>
      </c>
      <c r="K220" s="181">
        <v>0</v>
      </c>
      <c r="L220" s="79">
        <v>0</v>
      </c>
      <c r="M220" s="348" t="s">
        <v>298</v>
      </c>
      <c r="N220" s="365" t="s">
        <v>304</v>
      </c>
      <c r="O220" s="376" t="s">
        <v>14</v>
      </c>
      <c r="P220" s="377"/>
      <c r="Q220" s="378"/>
    </row>
    <row r="221" spans="1:17" s="38" customFormat="1" ht="28.5" customHeight="1" x14ac:dyDescent="0.25">
      <c r="A221" s="385"/>
      <c r="B221" s="382"/>
      <c r="C221" s="382"/>
      <c r="D221" s="388"/>
      <c r="E221" s="390"/>
      <c r="F221" s="343"/>
      <c r="G221" s="349"/>
      <c r="H221" s="320"/>
      <c r="I221" s="349"/>
      <c r="J221" s="320"/>
      <c r="K221" s="349"/>
      <c r="L221" s="320"/>
      <c r="M221" s="349"/>
      <c r="N221" s="366"/>
      <c r="O221" s="36" t="s">
        <v>25</v>
      </c>
      <c r="P221" s="62">
        <v>300</v>
      </c>
      <c r="Q221" s="62"/>
    </row>
    <row r="222" spans="1:17" s="38" customFormat="1" ht="24.75" customHeight="1" x14ac:dyDescent="0.25">
      <c r="A222" s="325"/>
      <c r="B222" s="382"/>
      <c r="C222" s="382"/>
      <c r="D222" s="329"/>
      <c r="E222" s="344"/>
      <c r="F222" s="343"/>
      <c r="G222" s="349"/>
      <c r="H222" s="320"/>
      <c r="I222" s="349"/>
      <c r="J222" s="320"/>
      <c r="K222" s="349"/>
      <c r="L222" s="320"/>
      <c r="M222" s="349"/>
      <c r="N222" s="366"/>
      <c r="O222" s="376" t="s">
        <v>16</v>
      </c>
      <c r="P222" s="377"/>
      <c r="Q222" s="378"/>
    </row>
    <row r="223" spans="1:17" s="38" customFormat="1" ht="42.75" customHeight="1" x14ac:dyDescent="0.25">
      <c r="A223" s="325"/>
      <c r="B223" s="382"/>
      <c r="C223" s="382"/>
      <c r="D223" s="329"/>
      <c r="E223" s="344"/>
      <c r="F223" s="343"/>
      <c r="G223" s="349"/>
      <c r="H223" s="320"/>
      <c r="I223" s="349"/>
      <c r="J223" s="320"/>
      <c r="K223" s="349"/>
      <c r="L223" s="320"/>
      <c r="M223" s="349"/>
      <c r="N223" s="320"/>
      <c r="O223" s="36" t="s">
        <v>146</v>
      </c>
      <c r="P223" s="62">
        <v>1</v>
      </c>
      <c r="Q223" s="62"/>
    </row>
    <row r="224" spans="1:17" s="38" customFormat="1" ht="27.2" customHeight="1" x14ac:dyDescent="0.25">
      <c r="A224" s="325"/>
      <c r="B224" s="382"/>
      <c r="C224" s="382"/>
      <c r="D224" s="329"/>
      <c r="E224" s="344"/>
      <c r="F224" s="343"/>
      <c r="G224" s="349"/>
      <c r="H224" s="320"/>
      <c r="I224" s="349"/>
      <c r="J224" s="320"/>
      <c r="K224" s="349"/>
      <c r="L224" s="320"/>
      <c r="M224" s="349"/>
      <c r="N224" s="320"/>
      <c r="O224" s="377" t="s">
        <v>19</v>
      </c>
      <c r="P224" s="377"/>
      <c r="Q224" s="378"/>
    </row>
    <row r="225" spans="1:17" s="38" customFormat="1" ht="36.75" customHeight="1" x14ac:dyDescent="0.25">
      <c r="A225" s="325"/>
      <c r="B225" s="382"/>
      <c r="C225" s="382"/>
      <c r="D225" s="329"/>
      <c r="E225" s="344"/>
      <c r="F225" s="343"/>
      <c r="G225" s="349"/>
      <c r="H225" s="320"/>
      <c r="I225" s="349"/>
      <c r="J225" s="320"/>
      <c r="K225" s="349"/>
      <c r="L225" s="320"/>
      <c r="M225" s="349"/>
      <c r="N225" s="320"/>
      <c r="O225" s="61" t="s">
        <v>147</v>
      </c>
      <c r="P225" s="45">
        <f>P221/P223</f>
        <v>300</v>
      </c>
      <c r="Q225" s="45"/>
    </row>
    <row r="226" spans="1:17" s="38" customFormat="1" ht="24" customHeight="1" x14ac:dyDescent="0.25">
      <c r="A226" s="325"/>
      <c r="B226" s="382"/>
      <c r="C226" s="382"/>
      <c r="D226" s="329"/>
      <c r="E226" s="344"/>
      <c r="F226" s="343"/>
      <c r="G226" s="349"/>
      <c r="H226" s="320"/>
      <c r="I226" s="349"/>
      <c r="J226" s="320"/>
      <c r="K226" s="349"/>
      <c r="L226" s="320"/>
      <c r="M226" s="349"/>
      <c r="N226" s="320"/>
      <c r="O226" s="376" t="s">
        <v>21</v>
      </c>
      <c r="P226" s="377"/>
      <c r="Q226" s="378"/>
    </row>
    <row r="227" spans="1:17" s="38" customFormat="1" ht="24" customHeight="1" x14ac:dyDescent="0.25">
      <c r="A227" s="325"/>
      <c r="B227" s="383"/>
      <c r="C227" s="382"/>
      <c r="D227" s="329"/>
      <c r="E227" s="344"/>
      <c r="F227" s="343"/>
      <c r="G227" s="349"/>
      <c r="H227" s="320"/>
      <c r="I227" s="349"/>
      <c r="J227" s="320"/>
      <c r="K227" s="349"/>
      <c r="L227" s="320"/>
      <c r="M227" s="349"/>
      <c r="N227" s="320"/>
      <c r="O227" s="61" t="s">
        <v>148</v>
      </c>
      <c r="P227" s="6">
        <v>100</v>
      </c>
      <c r="Q227" s="6"/>
    </row>
    <row r="228" spans="1:17" s="38" customFormat="1" ht="30" customHeight="1" x14ac:dyDescent="0.25">
      <c r="A228" s="365"/>
      <c r="B228" s="379"/>
      <c r="C228" s="379" t="s">
        <v>149</v>
      </c>
      <c r="D228" s="365" t="s">
        <v>12</v>
      </c>
      <c r="E228" s="381" t="s">
        <v>150</v>
      </c>
      <c r="F228" s="79">
        <f>F229+F230</f>
        <v>64396.2</v>
      </c>
      <c r="G228" s="181">
        <f>G230+G231+G232</f>
        <v>69667.299999999988</v>
      </c>
      <c r="H228" s="79">
        <f t="shared" ref="H228:K228" si="15">H231+H232</f>
        <v>39591.300000000003</v>
      </c>
      <c r="I228" s="181">
        <f>I230</f>
        <v>30076</v>
      </c>
      <c r="J228" s="79">
        <f>K228+L228</f>
        <v>8318.2000000000007</v>
      </c>
      <c r="K228" s="181">
        <f t="shared" si="15"/>
        <v>4320.8</v>
      </c>
      <c r="L228" s="79">
        <f>L230</f>
        <v>3997.4</v>
      </c>
      <c r="M228" s="393" t="s">
        <v>300</v>
      </c>
      <c r="N228" s="393" t="s">
        <v>301</v>
      </c>
      <c r="O228" s="377" t="s">
        <v>14</v>
      </c>
      <c r="P228" s="377"/>
      <c r="Q228" s="378"/>
    </row>
    <row r="229" spans="1:17" s="38" customFormat="1" ht="23.25" customHeight="1" x14ac:dyDescent="0.25">
      <c r="A229" s="366"/>
      <c r="B229" s="380"/>
      <c r="C229" s="487"/>
      <c r="D229" s="366"/>
      <c r="E229" s="382"/>
      <c r="F229" s="100">
        <v>43945.1</v>
      </c>
      <c r="G229" s="107"/>
      <c r="H229" s="100"/>
      <c r="I229" s="107"/>
      <c r="J229" s="100"/>
      <c r="K229" s="107"/>
      <c r="L229" s="100"/>
      <c r="M229" s="394"/>
      <c r="N229" s="394"/>
      <c r="O229" s="59" t="s">
        <v>151</v>
      </c>
      <c r="P229" s="50">
        <v>64396.2</v>
      </c>
      <c r="Q229" s="50">
        <f>J228</f>
        <v>8318.2000000000007</v>
      </c>
    </row>
    <row r="230" spans="1:17" s="48" customFormat="1" ht="22.5" customHeight="1" x14ac:dyDescent="0.25">
      <c r="A230" s="84"/>
      <c r="B230" s="380"/>
      <c r="C230" s="83"/>
      <c r="D230" s="84"/>
      <c r="E230" s="382"/>
      <c r="F230" s="100">
        <v>20451.099999999999</v>
      </c>
      <c r="G230" s="107">
        <f>I230</f>
        <v>30076</v>
      </c>
      <c r="H230" s="100"/>
      <c r="I230" s="107">
        <v>30076</v>
      </c>
      <c r="J230" s="100">
        <f>L230</f>
        <v>3997.4</v>
      </c>
      <c r="K230" s="107"/>
      <c r="L230" s="100">
        <v>3997.4</v>
      </c>
      <c r="M230" s="349"/>
      <c r="N230" s="394"/>
      <c r="O230" s="377" t="s">
        <v>16</v>
      </c>
      <c r="P230" s="377"/>
      <c r="Q230" s="378"/>
    </row>
    <row r="231" spans="1:17" s="48" customFormat="1" ht="39.75" customHeight="1" x14ac:dyDescent="0.25">
      <c r="A231" s="84"/>
      <c r="B231" s="380"/>
      <c r="C231" s="85"/>
      <c r="D231" s="86"/>
      <c r="E231" s="382"/>
      <c r="F231" s="292" t="s">
        <v>305</v>
      </c>
      <c r="G231" s="293">
        <f>H231+I231</f>
        <v>39089.4</v>
      </c>
      <c r="H231" s="294">
        <v>39089.4</v>
      </c>
      <c r="I231" s="293">
        <v>0</v>
      </c>
      <c r="J231" s="294">
        <f>K231+L231</f>
        <v>4178.3</v>
      </c>
      <c r="K231" s="293">
        <v>4178.3</v>
      </c>
      <c r="L231" s="294">
        <v>0</v>
      </c>
      <c r="M231" s="349"/>
      <c r="N231" s="394"/>
      <c r="O231" s="61" t="s">
        <v>152</v>
      </c>
      <c r="P231" s="66">
        <v>16848</v>
      </c>
      <c r="Q231" s="66">
        <v>9230</v>
      </c>
    </row>
    <row r="232" spans="1:17" s="48" customFormat="1" ht="19.5" customHeight="1" x14ac:dyDescent="0.25">
      <c r="A232" s="84"/>
      <c r="B232" s="380"/>
      <c r="C232" s="380"/>
      <c r="D232" s="84"/>
      <c r="E232" s="382"/>
      <c r="F232" s="292" t="s">
        <v>306</v>
      </c>
      <c r="G232" s="293">
        <f>H232+I232</f>
        <v>501.9</v>
      </c>
      <c r="H232" s="294">
        <v>501.9</v>
      </c>
      <c r="I232" s="293">
        <v>0</v>
      </c>
      <c r="J232" s="294">
        <f>K232+L232</f>
        <v>142.5</v>
      </c>
      <c r="K232" s="293">
        <v>142.5</v>
      </c>
      <c r="L232" s="294">
        <v>0</v>
      </c>
      <c r="M232" s="286"/>
      <c r="N232" s="289"/>
      <c r="O232" s="377" t="s">
        <v>19</v>
      </c>
      <c r="P232" s="377"/>
      <c r="Q232" s="378"/>
    </row>
    <row r="233" spans="1:17" s="48" customFormat="1" ht="33.75" customHeight="1" x14ac:dyDescent="0.25">
      <c r="A233" s="84"/>
      <c r="B233" s="380"/>
      <c r="C233" s="380"/>
      <c r="D233" s="84"/>
      <c r="E233" s="382"/>
      <c r="F233" s="277"/>
      <c r="G233" s="286"/>
      <c r="H233" s="287"/>
      <c r="I233" s="286"/>
      <c r="J233" s="287"/>
      <c r="K233" s="286"/>
      <c r="L233" s="287"/>
      <c r="M233" s="286"/>
      <c r="N233" s="289"/>
      <c r="O233" s="61" t="s">
        <v>153</v>
      </c>
      <c r="P233" s="63">
        <f>(P229/P231)</f>
        <v>3.8221866096866095</v>
      </c>
      <c r="Q233" s="63">
        <f>(Q229/Q231)</f>
        <v>0.90121343445287116</v>
      </c>
    </row>
    <row r="234" spans="1:17" s="48" customFormat="1" ht="23.25" customHeight="1" x14ac:dyDescent="0.25">
      <c r="A234" s="193"/>
      <c r="B234" s="462"/>
      <c r="C234" s="380"/>
      <c r="D234" s="84"/>
      <c r="E234" s="382"/>
      <c r="F234" s="343"/>
      <c r="G234" s="142"/>
      <c r="H234" s="215"/>
      <c r="I234" s="142"/>
      <c r="J234" s="215"/>
      <c r="K234" s="142"/>
      <c r="L234" s="215"/>
      <c r="M234" s="142"/>
      <c r="N234" s="288"/>
      <c r="O234" s="377" t="s">
        <v>21</v>
      </c>
      <c r="P234" s="377"/>
      <c r="Q234" s="378"/>
    </row>
    <row r="235" spans="1:17" s="48" customFormat="1" ht="47.25" customHeight="1" x14ac:dyDescent="0.25">
      <c r="A235" s="202"/>
      <c r="B235" s="203"/>
      <c r="C235" s="190"/>
      <c r="D235" s="84"/>
      <c r="E235" s="383"/>
      <c r="F235" s="191"/>
      <c r="G235" s="142"/>
      <c r="H235" s="215"/>
      <c r="I235" s="142"/>
      <c r="J235" s="215"/>
      <c r="K235" s="142"/>
      <c r="L235" s="215"/>
      <c r="M235" s="142"/>
      <c r="N235" s="288"/>
      <c r="O235" s="88" t="s">
        <v>154</v>
      </c>
      <c r="P235" s="6">
        <v>105.3</v>
      </c>
      <c r="Q235" s="6"/>
    </row>
    <row r="236" spans="1:17" s="48" customFormat="1" ht="24.75" customHeight="1" x14ac:dyDescent="0.25">
      <c r="A236" s="190"/>
      <c r="B236" s="190"/>
      <c r="C236" s="381" t="s">
        <v>155</v>
      </c>
      <c r="D236" s="316" t="s">
        <v>12</v>
      </c>
      <c r="E236" s="483" t="s">
        <v>94</v>
      </c>
      <c r="F236" s="79">
        <v>1000</v>
      </c>
      <c r="G236" s="181">
        <v>0</v>
      </c>
      <c r="H236" s="79">
        <v>0</v>
      </c>
      <c r="I236" s="181">
        <v>0</v>
      </c>
      <c r="J236" s="79">
        <v>0</v>
      </c>
      <c r="K236" s="181">
        <v>0</v>
      </c>
      <c r="L236" s="79">
        <v>0</v>
      </c>
      <c r="M236" s="348" t="s">
        <v>298</v>
      </c>
      <c r="N236" s="365" t="s">
        <v>304</v>
      </c>
      <c r="O236" s="485" t="s">
        <v>14</v>
      </c>
      <c r="P236" s="485"/>
      <c r="Q236" s="486"/>
    </row>
    <row r="237" spans="1:17" s="48" customFormat="1" ht="24.75" customHeight="1" x14ac:dyDescent="0.25">
      <c r="A237" s="190"/>
      <c r="B237" s="190"/>
      <c r="C237" s="382"/>
      <c r="D237" s="197"/>
      <c r="E237" s="484"/>
      <c r="F237" s="204"/>
      <c r="G237" s="142"/>
      <c r="H237" s="215"/>
      <c r="I237" s="142"/>
      <c r="J237" s="215"/>
      <c r="K237" s="142"/>
      <c r="L237" s="215"/>
      <c r="M237" s="349"/>
      <c r="N237" s="366"/>
      <c r="O237" s="36" t="s">
        <v>25</v>
      </c>
      <c r="P237" s="62">
        <v>1000</v>
      </c>
      <c r="Q237" s="62"/>
    </row>
    <row r="238" spans="1:17" s="48" customFormat="1" ht="24.75" customHeight="1" x14ac:dyDescent="0.25">
      <c r="A238" s="190"/>
      <c r="B238" s="190"/>
      <c r="C238" s="382"/>
      <c r="D238" s="197"/>
      <c r="E238" s="190"/>
      <c r="F238" s="191"/>
      <c r="G238" s="142"/>
      <c r="H238" s="215"/>
      <c r="I238" s="142"/>
      <c r="J238" s="215"/>
      <c r="K238" s="142"/>
      <c r="L238" s="215"/>
      <c r="M238" s="349"/>
      <c r="N238" s="366"/>
      <c r="O238" s="377" t="s">
        <v>16</v>
      </c>
      <c r="P238" s="377"/>
      <c r="Q238" s="378"/>
    </row>
    <row r="239" spans="1:17" s="48" customFormat="1" ht="24.75" customHeight="1" x14ac:dyDescent="0.25">
      <c r="A239" s="190"/>
      <c r="B239" s="190"/>
      <c r="C239" s="382"/>
      <c r="D239" s="197"/>
      <c r="E239" s="190"/>
      <c r="F239" s="191"/>
      <c r="G239" s="142"/>
      <c r="H239" s="215"/>
      <c r="I239" s="142"/>
      <c r="J239" s="215"/>
      <c r="K239" s="142"/>
      <c r="L239" s="215"/>
      <c r="M239" s="142"/>
      <c r="N239" s="215"/>
      <c r="O239" s="36" t="s">
        <v>156</v>
      </c>
      <c r="P239" s="62">
        <v>1</v>
      </c>
      <c r="Q239" s="62"/>
    </row>
    <row r="240" spans="1:17" s="48" customFormat="1" ht="24.75" customHeight="1" x14ac:dyDescent="0.25">
      <c r="A240" s="190"/>
      <c r="B240" s="190"/>
      <c r="C240" s="84"/>
      <c r="D240" s="197"/>
      <c r="E240" s="190"/>
      <c r="F240" s="191"/>
      <c r="G240" s="142"/>
      <c r="H240" s="215"/>
      <c r="I240" s="142"/>
      <c r="J240" s="215"/>
      <c r="K240" s="142"/>
      <c r="L240" s="215"/>
      <c r="M240" s="142"/>
      <c r="N240" s="215"/>
      <c r="O240" s="377" t="s">
        <v>19</v>
      </c>
      <c r="P240" s="377"/>
      <c r="Q240" s="378"/>
    </row>
    <row r="241" spans="1:17" s="48" customFormat="1" ht="48" customHeight="1" x14ac:dyDescent="0.25">
      <c r="A241" s="190"/>
      <c r="B241" s="190"/>
      <c r="C241" s="84"/>
      <c r="D241" s="197"/>
      <c r="E241" s="190"/>
      <c r="F241" s="191"/>
      <c r="G241" s="142"/>
      <c r="H241" s="215"/>
      <c r="I241" s="142"/>
      <c r="J241" s="215"/>
      <c r="K241" s="142"/>
      <c r="L241" s="215"/>
      <c r="M241" s="142"/>
      <c r="N241" s="215"/>
      <c r="O241" s="61" t="s">
        <v>157</v>
      </c>
      <c r="P241" s="45">
        <f>P237/P239</f>
        <v>1000</v>
      </c>
      <c r="Q241" s="45"/>
    </row>
    <row r="242" spans="1:17" s="48" customFormat="1" ht="24.75" customHeight="1" x14ac:dyDescent="0.25">
      <c r="A242" s="190"/>
      <c r="B242" s="190"/>
      <c r="C242" s="84"/>
      <c r="D242" s="197"/>
      <c r="E242" s="190"/>
      <c r="F242" s="191"/>
      <c r="G242" s="142"/>
      <c r="H242" s="215"/>
      <c r="I242" s="142"/>
      <c r="J242" s="215"/>
      <c r="K242" s="142"/>
      <c r="L242" s="215"/>
      <c r="M242" s="142"/>
      <c r="N242" s="215"/>
      <c r="O242" s="377" t="s">
        <v>21</v>
      </c>
      <c r="P242" s="377"/>
      <c r="Q242" s="378"/>
    </row>
    <row r="243" spans="1:17" s="48" customFormat="1" ht="33.75" customHeight="1" x14ac:dyDescent="0.25">
      <c r="A243" s="190"/>
      <c r="B243" s="190"/>
      <c r="C243" s="193"/>
      <c r="D243" s="198"/>
      <c r="E243" s="195"/>
      <c r="F243" s="196"/>
      <c r="G243" s="174"/>
      <c r="H243" s="216"/>
      <c r="I243" s="174"/>
      <c r="J243" s="216"/>
      <c r="K243" s="174"/>
      <c r="L243" s="216"/>
      <c r="M243" s="174"/>
      <c r="N243" s="216"/>
      <c r="O243" s="61" t="s">
        <v>158</v>
      </c>
      <c r="P243" s="6">
        <v>100</v>
      </c>
      <c r="Q243" s="6"/>
    </row>
    <row r="244" spans="1:17" s="38" customFormat="1" ht="33" customHeight="1" x14ac:dyDescent="0.25">
      <c r="A244" s="381"/>
      <c r="B244" s="458"/>
      <c r="C244" s="381" t="s">
        <v>159</v>
      </c>
      <c r="D244" s="410" t="s">
        <v>12</v>
      </c>
      <c r="E244" s="379" t="s">
        <v>160</v>
      </c>
      <c r="F244" s="79">
        <v>13248.3</v>
      </c>
      <c r="G244" s="181">
        <f>G248+G249</f>
        <v>13329.699999999999</v>
      </c>
      <c r="H244" s="79">
        <f>H248+H249</f>
        <v>13329.699999999999</v>
      </c>
      <c r="I244" s="181">
        <v>0</v>
      </c>
      <c r="J244" s="79">
        <f>J248+J249</f>
        <v>2752.8</v>
      </c>
      <c r="K244" s="181">
        <f>K248+K249</f>
        <v>2752.8</v>
      </c>
      <c r="L244" s="79">
        <f>L248+L249</f>
        <v>0</v>
      </c>
      <c r="M244" s="393" t="s">
        <v>300</v>
      </c>
      <c r="N244" s="393" t="s">
        <v>301</v>
      </c>
      <c r="O244" s="376" t="s">
        <v>14</v>
      </c>
      <c r="P244" s="377"/>
      <c r="Q244" s="378"/>
    </row>
    <row r="245" spans="1:17" s="38" customFormat="1" ht="26.25" customHeight="1" x14ac:dyDescent="0.25">
      <c r="A245" s="382"/>
      <c r="B245" s="459"/>
      <c r="C245" s="382"/>
      <c r="D245" s="411"/>
      <c r="E245" s="380"/>
      <c r="F245" s="343"/>
      <c r="G245" s="171"/>
      <c r="H245" s="343"/>
      <c r="I245" s="171"/>
      <c r="J245" s="343"/>
      <c r="K245" s="171"/>
      <c r="L245" s="343"/>
      <c r="M245" s="394"/>
      <c r="N245" s="394"/>
      <c r="O245" s="36" t="s">
        <v>161</v>
      </c>
      <c r="P245" s="10">
        <v>2</v>
      </c>
      <c r="Q245" s="10">
        <v>2</v>
      </c>
    </row>
    <row r="246" spans="1:17" s="38" customFormat="1" ht="28.5" customHeight="1" x14ac:dyDescent="0.25">
      <c r="A246" s="382"/>
      <c r="B246" s="459"/>
      <c r="C246" s="382"/>
      <c r="D246" s="411"/>
      <c r="E246" s="341"/>
      <c r="F246" s="343"/>
      <c r="G246" s="171"/>
      <c r="H246" s="343"/>
      <c r="I246" s="171"/>
      <c r="J246" s="343"/>
      <c r="K246" s="171"/>
      <c r="L246" s="343"/>
      <c r="M246" s="349"/>
      <c r="N246" s="394"/>
      <c r="O246" s="36" t="s">
        <v>25</v>
      </c>
      <c r="P246" s="6">
        <v>13248.3</v>
      </c>
      <c r="Q246" s="6">
        <f>J244</f>
        <v>2752.8</v>
      </c>
    </row>
    <row r="247" spans="1:17" s="38" customFormat="1" ht="21" customHeight="1" x14ac:dyDescent="0.25">
      <c r="A247" s="382"/>
      <c r="B247" s="459"/>
      <c r="C247" s="382"/>
      <c r="D247" s="135"/>
      <c r="E247" s="295"/>
      <c r="F247" s="296"/>
      <c r="G247" s="297"/>
      <c r="H247" s="296"/>
      <c r="I247" s="297"/>
      <c r="J247" s="296"/>
      <c r="K247" s="297"/>
      <c r="L247" s="296"/>
      <c r="M247" s="349"/>
      <c r="N247" s="394"/>
      <c r="O247" s="376" t="s">
        <v>16</v>
      </c>
      <c r="P247" s="377"/>
      <c r="Q247" s="378"/>
    </row>
    <row r="248" spans="1:17" s="38" customFormat="1" ht="36" customHeight="1" x14ac:dyDescent="0.25">
      <c r="A248" s="382"/>
      <c r="B248" s="459"/>
      <c r="C248" s="382"/>
      <c r="D248" s="135"/>
      <c r="E248" s="298" t="s">
        <v>305</v>
      </c>
      <c r="F248" s="277"/>
      <c r="G248" s="299">
        <f>H248</f>
        <v>11485.8</v>
      </c>
      <c r="H248" s="277">
        <v>11485.8</v>
      </c>
      <c r="I248" s="299">
        <v>0</v>
      </c>
      <c r="J248" s="277">
        <f>K248+L248</f>
        <v>2197.5</v>
      </c>
      <c r="K248" s="299">
        <v>2197.5</v>
      </c>
      <c r="L248" s="277">
        <v>0</v>
      </c>
      <c r="M248" s="349"/>
      <c r="N248" s="394"/>
      <c r="O248" s="36" t="s">
        <v>162</v>
      </c>
      <c r="P248" s="74">
        <v>3685</v>
      </c>
      <c r="Q248" s="74">
        <v>913</v>
      </c>
    </row>
    <row r="249" spans="1:17" s="38" customFormat="1" ht="22.5" customHeight="1" x14ac:dyDescent="0.25">
      <c r="A249" s="382"/>
      <c r="B249" s="459"/>
      <c r="C249" s="382"/>
      <c r="D249" s="135"/>
      <c r="E249" s="298" t="s">
        <v>306</v>
      </c>
      <c r="F249" s="277"/>
      <c r="G249" s="299">
        <f>H249+I249</f>
        <v>1843.9</v>
      </c>
      <c r="H249" s="277">
        <v>1843.9</v>
      </c>
      <c r="I249" s="299"/>
      <c r="J249" s="277">
        <f>K249+L249</f>
        <v>555.29999999999995</v>
      </c>
      <c r="K249" s="299">
        <v>555.29999999999995</v>
      </c>
      <c r="L249" s="277">
        <v>0</v>
      </c>
      <c r="M249" s="349"/>
      <c r="N249" s="394"/>
      <c r="O249" s="376" t="s">
        <v>19</v>
      </c>
      <c r="P249" s="377"/>
      <c r="Q249" s="378"/>
    </row>
    <row r="250" spans="1:17" s="38" customFormat="1" ht="38.25" customHeight="1" x14ac:dyDescent="0.25">
      <c r="A250" s="382"/>
      <c r="B250" s="459"/>
      <c r="C250" s="382"/>
      <c r="D250" s="135"/>
      <c r="E250" s="97"/>
      <c r="F250" s="159"/>
      <c r="G250" s="290"/>
      <c r="H250" s="291"/>
      <c r="I250" s="290"/>
      <c r="J250" s="291"/>
      <c r="K250" s="290"/>
      <c r="L250" s="291"/>
      <c r="M250" s="89"/>
      <c r="N250" s="217"/>
      <c r="O250" s="36" t="s">
        <v>163</v>
      </c>
      <c r="P250" s="14">
        <f>(P246/P248)</f>
        <v>3.5951967435549523</v>
      </c>
      <c r="Q250" s="14">
        <f>(Q246/Q248)</f>
        <v>3.0151150054764515</v>
      </c>
    </row>
    <row r="251" spans="1:17" s="38" customFormat="1" ht="30.75" customHeight="1" x14ac:dyDescent="0.25">
      <c r="A251" s="382"/>
      <c r="B251" s="459"/>
      <c r="C251" s="341"/>
      <c r="D251" s="135"/>
      <c r="E251" s="97"/>
      <c r="F251" s="159"/>
      <c r="G251" s="89"/>
      <c r="H251" s="217"/>
      <c r="I251" s="89"/>
      <c r="J251" s="217"/>
      <c r="K251" s="89"/>
      <c r="L251" s="217"/>
      <c r="M251" s="89"/>
      <c r="N251" s="217"/>
      <c r="O251" s="376" t="s">
        <v>21</v>
      </c>
      <c r="P251" s="377"/>
      <c r="Q251" s="378"/>
    </row>
    <row r="252" spans="1:17" s="38" customFormat="1" ht="56.25" customHeight="1" x14ac:dyDescent="0.25">
      <c r="A252" s="383"/>
      <c r="B252" s="474"/>
      <c r="C252" s="347"/>
      <c r="D252" s="90"/>
      <c r="E252" s="129"/>
      <c r="F252" s="160"/>
      <c r="G252" s="92"/>
      <c r="H252" s="218"/>
      <c r="I252" s="92"/>
      <c r="J252" s="218"/>
      <c r="K252" s="92"/>
      <c r="L252" s="218"/>
      <c r="M252" s="92"/>
      <c r="N252" s="218"/>
      <c r="O252" s="61" t="s">
        <v>164</v>
      </c>
      <c r="P252" s="6">
        <v>105.3</v>
      </c>
      <c r="Q252" s="6"/>
    </row>
    <row r="253" spans="1:17" s="38" customFormat="1" ht="27.75" customHeight="1" x14ac:dyDescent="0.25">
      <c r="A253" s="319"/>
      <c r="B253" s="389"/>
      <c r="C253" s="381" t="s">
        <v>165</v>
      </c>
      <c r="D253" s="480" t="s">
        <v>12</v>
      </c>
      <c r="E253" s="379" t="s">
        <v>166</v>
      </c>
      <c r="F253" s="342"/>
      <c r="G253" s="348"/>
      <c r="H253" s="319"/>
      <c r="I253" s="348"/>
      <c r="J253" s="319"/>
      <c r="K253" s="348"/>
      <c r="L253" s="319"/>
      <c r="M253" s="348" t="s">
        <v>307</v>
      </c>
      <c r="N253" s="319" t="s">
        <v>307</v>
      </c>
      <c r="O253" s="377" t="s">
        <v>16</v>
      </c>
      <c r="P253" s="377"/>
      <c r="Q253" s="378"/>
    </row>
    <row r="254" spans="1:17" s="38" customFormat="1" ht="57" customHeight="1" x14ac:dyDescent="0.25">
      <c r="A254" s="320"/>
      <c r="B254" s="390"/>
      <c r="C254" s="382"/>
      <c r="D254" s="481"/>
      <c r="E254" s="380"/>
      <c r="F254" s="343"/>
      <c r="G254" s="349"/>
      <c r="H254" s="320"/>
      <c r="I254" s="349"/>
      <c r="J254" s="320"/>
      <c r="K254" s="349"/>
      <c r="L254" s="320"/>
      <c r="M254" s="349"/>
      <c r="N254" s="320"/>
      <c r="O254" s="61" t="s">
        <v>167</v>
      </c>
      <c r="P254" s="80">
        <v>428</v>
      </c>
      <c r="Q254" s="80">
        <v>428</v>
      </c>
    </row>
    <row r="255" spans="1:17" s="38" customFormat="1" ht="24" customHeight="1" x14ac:dyDescent="0.25">
      <c r="A255" s="320"/>
      <c r="B255" s="390"/>
      <c r="C255" s="382"/>
      <c r="D255" s="481"/>
      <c r="E255" s="380"/>
      <c r="F255" s="343"/>
      <c r="G255" s="349"/>
      <c r="H255" s="320"/>
      <c r="I255" s="349"/>
      <c r="J255" s="320"/>
      <c r="K255" s="349"/>
      <c r="L255" s="320"/>
      <c r="M255" s="349"/>
      <c r="N255" s="320"/>
      <c r="O255" s="377" t="s">
        <v>19</v>
      </c>
      <c r="P255" s="377"/>
      <c r="Q255" s="378"/>
    </row>
    <row r="256" spans="1:17" s="38" customFormat="1" ht="64.5" customHeight="1" x14ac:dyDescent="0.25">
      <c r="A256" s="321"/>
      <c r="B256" s="479"/>
      <c r="C256" s="383"/>
      <c r="D256" s="482"/>
      <c r="E256" s="462"/>
      <c r="F256" s="351"/>
      <c r="G256" s="95"/>
      <c r="H256" s="321"/>
      <c r="I256" s="95"/>
      <c r="J256" s="321"/>
      <c r="K256" s="95"/>
      <c r="L256" s="321"/>
      <c r="M256" s="95"/>
      <c r="N256" s="321"/>
      <c r="O256" s="61" t="s">
        <v>168</v>
      </c>
      <c r="P256" s="74">
        <v>250</v>
      </c>
      <c r="Q256" s="74">
        <v>0</v>
      </c>
    </row>
    <row r="257" spans="1:17" s="38" customFormat="1" ht="27.2" customHeight="1" x14ac:dyDescent="0.25">
      <c r="A257" s="324"/>
      <c r="B257" s="381" t="s">
        <v>169</v>
      </c>
      <c r="C257" s="381" t="s">
        <v>170</v>
      </c>
      <c r="D257" s="387" t="s">
        <v>12</v>
      </c>
      <c r="E257" s="389" t="s">
        <v>94</v>
      </c>
      <c r="F257" s="342"/>
      <c r="G257" s="348"/>
      <c r="H257" s="319"/>
      <c r="I257" s="348"/>
      <c r="J257" s="319"/>
      <c r="K257" s="348"/>
      <c r="L257" s="319"/>
      <c r="M257" s="348" t="s">
        <v>307</v>
      </c>
      <c r="N257" s="319" t="s">
        <v>307</v>
      </c>
      <c r="O257" s="376" t="s">
        <v>16</v>
      </c>
      <c r="P257" s="377"/>
      <c r="Q257" s="378"/>
    </row>
    <row r="258" spans="1:17" s="38" customFormat="1" ht="25.5" customHeight="1" x14ac:dyDescent="0.25">
      <c r="A258" s="325"/>
      <c r="B258" s="382"/>
      <c r="C258" s="382"/>
      <c r="D258" s="388"/>
      <c r="E258" s="390"/>
      <c r="F258" s="343"/>
      <c r="G258" s="75"/>
      <c r="H258" s="71"/>
      <c r="I258" s="75"/>
      <c r="J258" s="71"/>
      <c r="K258" s="75"/>
      <c r="L258" s="71"/>
      <c r="M258" s="75"/>
      <c r="N258" s="71"/>
      <c r="O258" s="93" t="s">
        <v>171</v>
      </c>
      <c r="P258" s="74">
        <v>36271</v>
      </c>
      <c r="Q258" s="74">
        <v>16967</v>
      </c>
    </row>
    <row r="259" spans="1:17" s="38" customFormat="1" ht="25.5" customHeight="1" x14ac:dyDescent="0.25">
      <c r="A259" s="325"/>
      <c r="B259" s="382"/>
      <c r="C259" s="382"/>
      <c r="D259" s="388"/>
      <c r="E259" s="390"/>
      <c r="F259" s="343"/>
      <c r="G259" s="75"/>
      <c r="H259" s="71"/>
      <c r="I259" s="75"/>
      <c r="J259" s="71"/>
      <c r="K259" s="75"/>
      <c r="L259" s="71"/>
      <c r="M259" s="75"/>
      <c r="N259" s="71"/>
      <c r="O259" s="93" t="s">
        <v>172</v>
      </c>
      <c r="P259" s="74">
        <v>4040</v>
      </c>
      <c r="Q259" s="74">
        <v>7762</v>
      </c>
    </row>
    <row r="260" spans="1:17" s="38" customFormat="1" ht="25.5" customHeight="1" x14ac:dyDescent="0.25">
      <c r="A260" s="325"/>
      <c r="B260" s="382"/>
      <c r="C260" s="382"/>
      <c r="D260" s="329"/>
      <c r="E260" s="344"/>
      <c r="F260" s="343"/>
      <c r="G260" s="75"/>
      <c r="H260" s="71"/>
      <c r="I260" s="75"/>
      <c r="J260" s="71"/>
      <c r="K260" s="75"/>
      <c r="L260" s="71"/>
      <c r="M260" s="75"/>
      <c r="N260" s="71"/>
      <c r="O260" s="93" t="s">
        <v>173</v>
      </c>
      <c r="P260" s="74">
        <v>1953</v>
      </c>
      <c r="Q260" s="74">
        <v>1680</v>
      </c>
    </row>
    <row r="261" spans="1:17" s="38" customFormat="1" ht="25.5" customHeight="1" x14ac:dyDescent="0.25">
      <c r="A261" s="325"/>
      <c r="B261" s="382"/>
      <c r="C261" s="382"/>
      <c r="D261" s="329"/>
      <c r="E261" s="344"/>
      <c r="F261" s="343"/>
      <c r="G261" s="75"/>
      <c r="H261" s="71"/>
      <c r="I261" s="75"/>
      <c r="J261" s="71"/>
      <c r="K261" s="75"/>
      <c r="L261" s="71"/>
      <c r="M261" s="75"/>
      <c r="N261" s="71"/>
      <c r="O261" s="93" t="s">
        <v>172</v>
      </c>
      <c r="P261" s="74">
        <v>707</v>
      </c>
      <c r="Q261" s="74">
        <v>463</v>
      </c>
    </row>
    <row r="262" spans="1:17" s="38" customFormat="1" ht="25.5" customHeight="1" x14ac:dyDescent="0.25">
      <c r="A262" s="325"/>
      <c r="B262" s="382"/>
      <c r="C262" s="382"/>
      <c r="D262" s="329"/>
      <c r="E262" s="344"/>
      <c r="F262" s="343"/>
      <c r="G262" s="75"/>
      <c r="H262" s="71"/>
      <c r="I262" s="75"/>
      <c r="J262" s="71"/>
      <c r="K262" s="75"/>
      <c r="L262" s="71"/>
      <c r="M262" s="75"/>
      <c r="N262" s="71"/>
      <c r="O262" s="376" t="s">
        <v>21</v>
      </c>
      <c r="P262" s="377"/>
      <c r="Q262" s="378"/>
    </row>
    <row r="263" spans="1:17" s="38" customFormat="1" ht="27.75" customHeight="1" x14ac:dyDescent="0.25">
      <c r="A263" s="325"/>
      <c r="B263" s="382"/>
      <c r="C263" s="382"/>
      <c r="D263" s="329"/>
      <c r="E263" s="344"/>
      <c r="F263" s="343"/>
      <c r="G263" s="75"/>
      <c r="H263" s="71"/>
      <c r="I263" s="75"/>
      <c r="J263" s="71"/>
      <c r="K263" s="75"/>
      <c r="L263" s="71"/>
      <c r="M263" s="75"/>
      <c r="N263" s="71"/>
      <c r="O263" s="52" t="s">
        <v>174</v>
      </c>
      <c r="P263" s="25">
        <v>100</v>
      </c>
      <c r="Q263" s="25"/>
    </row>
    <row r="264" spans="1:17" s="38" customFormat="1" ht="18" customHeight="1" x14ac:dyDescent="0.25">
      <c r="A264" s="551"/>
      <c r="B264" s="551"/>
      <c r="C264" s="551"/>
      <c r="D264" s="551"/>
      <c r="E264" s="172" t="s">
        <v>286</v>
      </c>
      <c r="F264" s="158">
        <f>F265+F266</f>
        <v>645344.80000000005</v>
      </c>
      <c r="G264" s="158">
        <f t="shared" ref="G264:L264" si="16">G265+G266</f>
        <v>593842.1</v>
      </c>
      <c r="H264" s="158">
        <f t="shared" si="16"/>
        <v>563766.1</v>
      </c>
      <c r="I264" s="158">
        <f t="shared" si="16"/>
        <v>30076</v>
      </c>
      <c r="J264" s="158">
        <f t="shared" si="16"/>
        <v>58550.80000000001</v>
      </c>
      <c r="K264" s="158">
        <f t="shared" si="16"/>
        <v>54553.400000000009</v>
      </c>
      <c r="L264" s="158">
        <f t="shared" si="16"/>
        <v>3997.4</v>
      </c>
      <c r="M264" s="158" t="s">
        <v>302</v>
      </c>
      <c r="N264" s="158" t="s">
        <v>302</v>
      </c>
      <c r="O264" s="463"/>
      <c r="P264" s="464"/>
      <c r="Q264" s="465"/>
    </row>
    <row r="265" spans="1:17" s="38" customFormat="1" ht="18" customHeight="1" x14ac:dyDescent="0.25">
      <c r="A265" s="552"/>
      <c r="B265" s="552"/>
      <c r="C265" s="552"/>
      <c r="D265" s="552"/>
      <c r="E265" s="155" t="s">
        <v>274</v>
      </c>
      <c r="F265" s="157">
        <f>F135+F150+F159+F168+F177+F187+F196+F204+F212+F220+F229+F236+F244</f>
        <v>624893.70000000007</v>
      </c>
      <c r="G265" s="157">
        <f>G135+G150+G159+G168+G177+G187+G196+G204+G212+G220+G236+G244+G231+G232</f>
        <v>563766.1</v>
      </c>
      <c r="H265" s="157">
        <f t="shared" ref="H265:L265" si="17">H135+H150+H159+H168+H177+H187+H196+H204+H212+H220+H236+H244+H231+H232</f>
        <v>563766.1</v>
      </c>
      <c r="I265" s="157">
        <f t="shared" si="17"/>
        <v>0</v>
      </c>
      <c r="J265" s="157">
        <f t="shared" si="17"/>
        <v>54553.400000000009</v>
      </c>
      <c r="K265" s="157">
        <f t="shared" si="17"/>
        <v>54553.400000000009</v>
      </c>
      <c r="L265" s="157">
        <f t="shared" si="17"/>
        <v>0</v>
      </c>
      <c r="M265" s="157" t="s">
        <v>302</v>
      </c>
      <c r="N265" s="157" t="s">
        <v>302</v>
      </c>
      <c r="O265" s="466"/>
      <c r="P265" s="467"/>
      <c r="Q265" s="468"/>
    </row>
    <row r="266" spans="1:17" s="38" customFormat="1" ht="18" customHeight="1" x14ac:dyDescent="0.25">
      <c r="A266" s="553"/>
      <c r="B266" s="553"/>
      <c r="C266" s="553"/>
      <c r="D266" s="553"/>
      <c r="E266" s="155" t="s">
        <v>59</v>
      </c>
      <c r="F266" s="157">
        <f>F230</f>
        <v>20451.099999999999</v>
      </c>
      <c r="G266" s="157">
        <f t="shared" ref="G266:L266" si="18">G230</f>
        <v>30076</v>
      </c>
      <c r="H266" s="157">
        <f t="shared" si="18"/>
        <v>0</v>
      </c>
      <c r="I266" s="157">
        <f t="shared" si="18"/>
        <v>30076</v>
      </c>
      <c r="J266" s="157">
        <f t="shared" si="18"/>
        <v>3997.4</v>
      </c>
      <c r="K266" s="157">
        <f t="shared" si="18"/>
        <v>0</v>
      </c>
      <c r="L266" s="157">
        <f t="shared" si="18"/>
        <v>3997.4</v>
      </c>
      <c r="M266" s="157" t="s">
        <v>302</v>
      </c>
      <c r="N266" s="157" t="s">
        <v>302</v>
      </c>
      <c r="O266" s="469"/>
      <c r="P266" s="470"/>
      <c r="Q266" s="471"/>
    </row>
    <row r="267" spans="1:17" s="38" customFormat="1" ht="24" customHeight="1" x14ac:dyDescent="0.25">
      <c r="A267" s="475" t="s">
        <v>175</v>
      </c>
      <c r="B267" s="476"/>
      <c r="C267" s="476"/>
      <c r="D267" s="476"/>
      <c r="E267" s="476"/>
      <c r="F267" s="476"/>
      <c r="G267" s="476"/>
      <c r="H267" s="476"/>
      <c r="I267" s="476"/>
      <c r="J267" s="476"/>
      <c r="K267" s="476"/>
      <c r="L267" s="476"/>
      <c r="M267" s="476"/>
      <c r="N267" s="476"/>
      <c r="O267" s="477"/>
      <c r="P267" s="477"/>
      <c r="Q267" s="478"/>
    </row>
    <row r="268" spans="1:17" s="38" customFormat="1" ht="23.25" customHeight="1" x14ac:dyDescent="0.25">
      <c r="A268" s="365"/>
      <c r="B268" s="384" t="s">
        <v>176</v>
      </c>
      <c r="C268" s="379" t="s">
        <v>177</v>
      </c>
      <c r="D268" s="365" t="s">
        <v>12</v>
      </c>
      <c r="E268" s="389" t="s">
        <v>94</v>
      </c>
      <c r="F268" s="79">
        <v>18261.599999999999</v>
      </c>
      <c r="G268" s="181">
        <f>H268</f>
        <v>21210.1</v>
      </c>
      <c r="H268" s="79">
        <v>21210.1</v>
      </c>
      <c r="I268" s="181">
        <v>0</v>
      </c>
      <c r="J268" s="79">
        <f>K268</f>
        <v>892.7</v>
      </c>
      <c r="K268" s="181">
        <v>892.7</v>
      </c>
      <c r="L268" s="79">
        <v>0</v>
      </c>
      <c r="M268" s="393" t="s">
        <v>307</v>
      </c>
      <c r="N268" s="393" t="s">
        <v>318</v>
      </c>
      <c r="O268" s="376" t="s">
        <v>14</v>
      </c>
      <c r="P268" s="377"/>
      <c r="Q268" s="378"/>
    </row>
    <row r="269" spans="1:17" s="38" customFormat="1" ht="38.25" customHeight="1" x14ac:dyDescent="0.25">
      <c r="A269" s="366"/>
      <c r="B269" s="385"/>
      <c r="C269" s="380"/>
      <c r="D269" s="366"/>
      <c r="E269" s="390"/>
      <c r="F269" s="100"/>
      <c r="G269" s="229"/>
      <c r="H269" s="359"/>
      <c r="I269" s="229"/>
      <c r="J269" s="359"/>
      <c r="K269" s="229"/>
      <c r="L269" s="359"/>
      <c r="M269" s="394"/>
      <c r="N269" s="394"/>
      <c r="O269" s="36" t="s">
        <v>25</v>
      </c>
      <c r="P269" s="6">
        <v>18261.599999999999</v>
      </c>
      <c r="Q269" s="6">
        <f>K268</f>
        <v>892.7</v>
      </c>
    </row>
    <row r="270" spans="1:17" s="38" customFormat="1" ht="33" customHeight="1" x14ac:dyDescent="0.25">
      <c r="A270" s="366"/>
      <c r="B270" s="385"/>
      <c r="C270" s="380"/>
      <c r="D270" s="320"/>
      <c r="E270" s="344"/>
      <c r="F270" s="343"/>
      <c r="G270" s="75"/>
      <c r="H270" s="71"/>
      <c r="I270" s="75"/>
      <c r="J270" s="71"/>
      <c r="K270" s="75"/>
      <c r="L270" s="71"/>
      <c r="M270" s="349"/>
      <c r="N270" s="394"/>
      <c r="O270" s="376" t="s">
        <v>16</v>
      </c>
      <c r="P270" s="377"/>
      <c r="Q270" s="378"/>
    </row>
    <row r="271" spans="1:17" s="38" customFormat="1" ht="43.5" customHeight="1" x14ac:dyDescent="0.25">
      <c r="A271" s="366"/>
      <c r="B271" s="385"/>
      <c r="C271" s="380"/>
      <c r="D271" s="320"/>
      <c r="E271" s="344"/>
      <c r="F271" s="343"/>
      <c r="G271" s="75"/>
      <c r="H271" s="71"/>
      <c r="I271" s="75"/>
      <c r="J271" s="71"/>
      <c r="K271" s="75"/>
      <c r="L271" s="71"/>
      <c r="M271" s="349"/>
      <c r="N271" s="394"/>
      <c r="O271" s="36" t="s">
        <v>178</v>
      </c>
      <c r="P271" s="10">
        <v>349</v>
      </c>
      <c r="Q271" s="10">
        <v>4</v>
      </c>
    </row>
    <row r="272" spans="1:17" s="38" customFormat="1" ht="19.5" customHeight="1" x14ac:dyDescent="0.25">
      <c r="A272" s="366"/>
      <c r="B272" s="385"/>
      <c r="C272" s="380"/>
      <c r="D272" s="320"/>
      <c r="E272" s="344"/>
      <c r="F272" s="343"/>
      <c r="G272" s="75"/>
      <c r="H272" s="71"/>
      <c r="I272" s="75"/>
      <c r="J272" s="71"/>
      <c r="K272" s="75"/>
      <c r="L272" s="71"/>
      <c r="M272" s="75"/>
      <c r="N272" s="71"/>
      <c r="O272" s="36" t="s">
        <v>179</v>
      </c>
      <c r="P272" s="11">
        <v>255479</v>
      </c>
      <c r="Q272" s="11">
        <v>1087</v>
      </c>
    </row>
    <row r="273" spans="1:17" s="38" customFormat="1" ht="29.25" customHeight="1" x14ac:dyDescent="0.25">
      <c r="A273" s="392"/>
      <c r="B273" s="391"/>
      <c r="C273" s="380"/>
      <c r="D273" s="320"/>
      <c r="E273" s="344"/>
      <c r="F273" s="343"/>
      <c r="G273" s="75"/>
      <c r="H273" s="71"/>
      <c r="I273" s="75"/>
      <c r="J273" s="71"/>
      <c r="K273" s="75"/>
      <c r="L273" s="71"/>
      <c r="M273" s="75"/>
      <c r="N273" s="71"/>
      <c r="O273" s="315" t="s">
        <v>19</v>
      </c>
      <c r="P273" s="472"/>
      <c r="Q273" s="473"/>
    </row>
    <row r="274" spans="1:17" s="38" customFormat="1" ht="48.95" customHeight="1" x14ac:dyDescent="0.25">
      <c r="A274" s="126"/>
      <c r="B274" s="128"/>
      <c r="C274" s="54"/>
      <c r="D274" s="320"/>
      <c r="E274" s="344"/>
      <c r="F274" s="343"/>
      <c r="G274" s="75"/>
      <c r="H274" s="71"/>
      <c r="I274" s="75"/>
      <c r="J274" s="71"/>
      <c r="K274" s="75"/>
      <c r="L274" s="71"/>
      <c r="M274" s="75"/>
      <c r="N274" s="71"/>
      <c r="O274" s="36" t="s">
        <v>180</v>
      </c>
      <c r="P274" s="14">
        <f>(P269/P271)</f>
        <v>52.325501432664751</v>
      </c>
      <c r="Q274" s="14">
        <f>(Q269/Q271)</f>
        <v>223.17500000000001</v>
      </c>
    </row>
    <row r="275" spans="1:17" s="38" customFormat="1" ht="44.25" customHeight="1" x14ac:dyDescent="0.25">
      <c r="A275" s="71"/>
      <c r="B275" s="54"/>
      <c r="C275" s="341"/>
      <c r="D275" s="320"/>
      <c r="E275" s="344"/>
      <c r="F275" s="343"/>
      <c r="G275" s="75"/>
      <c r="H275" s="71"/>
      <c r="I275" s="75"/>
      <c r="J275" s="71"/>
      <c r="K275" s="75"/>
      <c r="L275" s="71"/>
      <c r="M275" s="75"/>
      <c r="N275" s="71"/>
      <c r="O275" s="36" t="s">
        <v>181</v>
      </c>
      <c r="P275" s="14">
        <f>(P269/P272)</f>
        <v>7.1479847658711668E-2</v>
      </c>
      <c r="Q275" s="14">
        <f>(Q269/Q272)</f>
        <v>0.82125114995400184</v>
      </c>
    </row>
    <row r="276" spans="1:17" s="38" customFormat="1" ht="21.75" customHeight="1" x14ac:dyDescent="0.25">
      <c r="A276" s="71"/>
      <c r="B276" s="54"/>
      <c r="C276" s="341"/>
      <c r="D276" s="320"/>
      <c r="E276" s="344"/>
      <c r="F276" s="343"/>
      <c r="G276" s="75"/>
      <c r="H276" s="71"/>
      <c r="I276" s="75"/>
      <c r="J276" s="71"/>
      <c r="K276" s="75"/>
      <c r="L276" s="71"/>
      <c r="M276" s="75"/>
      <c r="N276" s="71"/>
      <c r="O276" s="376" t="s">
        <v>21</v>
      </c>
      <c r="P276" s="377"/>
      <c r="Q276" s="378"/>
    </row>
    <row r="277" spans="1:17" s="38" customFormat="1" ht="33" customHeight="1" x14ac:dyDescent="0.25">
      <c r="A277" s="72"/>
      <c r="B277" s="58"/>
      <c r="C277" s="347"/>
      <c r="D277" s="321"/>
      <c r="E277" s="345"/>
      <c r="F277" s="351"/>
      <c r="G277" s="77"/>
      <c r="H277" s="72"/>
      <c r="I277" s="77"/>
      <c r="J277" s="72"/>
      <c r="K277" s="77"/>
      <c r="L277" s="72"/>
      <c r="M277" s="77"/>
      <c r="N277" s="72"/>
      <c r="O277" s="61" t="s">
        <v>182</v>
      </c>
      <c r="P277" s="6">
        <v>105.3</v>
      </c>
      <c r="Q277" s="6"/>
    </row>
    <row r="278" spans="1:17" s="38" customFormat="1" ht="24.75" customHeight="1" x14ac:dyDescent="0.25">
      <c r="A278" s="379"/>
      <c r="B278" s="381"/>
      <c r="C278" s="382" t="s">
        <v>183</v>
      </c>
      <c r="D278" s="385" t="s">
        <v>12</v>
      </c>
      <c r="E278" s="380" t="s">
        <v>184</v>
      </c>
      <c r="F278" s="100">
        <v>11747.5</v>
      </c>
      <c r="G278" s="181">
        <f>H278</f>
        <v>0</v>
      </c>
      <c r="H278" s="79">
        <v>0</v>
      </c>
      <c r="I278" s="181">
        <v>0</v>
      </c>
      <c r="J278" s="79">
        <f>K278</f>
        <v>0</v>
      </c>
      <c r="K278" s="181">
        <v>0</v>
      </c>
      <c r="L278" s="79">
        <v>0</v>
      </c>
      <c r="M278" s="349" t="s">
        <v>298</v>
      </c>
      <c r="N278" s="365" t="s">
        <v>304</v>
      </c>
      <c r="O278" s="376" t="s">
        <v>14</v>
      </c>
      <c r="P278" s="377"/>
      <c r="Q278" s="378"/>
    </row>
    <row r="279" spans="1:17" s="38" customFormat="1" ht="33" customHeight="1" x14ac:dyDescent="0.25">
      <c r="A279" s="380"/>
      <c r="B279" s="382"/>
      <c r="C279" s="382"/>
      <c r="D279" s="385"/>
      <c r="E279" s="380"/>
      <c r="F279" s="343"/>
      <c r="G279" s="229"/>
      <c r="H279" s="359"/>
      <c r="I279" s="229"/>
      <c r="J279" s="359"/>
      <c r="K279" s="229"/>
      <c r="L279" s="359"/>
      <c r="M279" s="349"/>
      <c r="N279" s="366"/>
      <c r="O279" s="13" t="s">
        <v>25</v>
      </c>
      <c r="P279" s="6">
        <v>11747.5</v>
      </c>
      <c r="Q279" s="6">
        <f>J278</f>
        <v>0</v>
      </c>
    </row>
    <row r="280" spans="1:17" s="38" customFormat="1" ht="28.5" customHeight="1" x14ac:dyDescent="0.25">
      <c r="A280" s="380"/>
      <c r="B280" s="382"/>
      <c r="C280" s="382"/>
      <c r="D280" s="349"/>
      <c r="E280" s="380"/>
      <c r="F280" s="343"/>
      <c r="G280" s="75"/>
      <c r="H280" s="71"/>
      <c r="I280" s="75"/>
      <c r="J280" s="71"/>
      <c r="K280" s="75"/>
      <c r="L280" s="71"/>
      <c r="M280" s="75"/>
      <c r="N280" s="366"/>
      <c r="O280" s="376" t="s">
        <v>16</v>
      </c>
      <c r="P280" s="377"/>
      <c r="Q280" s="378"/>
    </row>
    <row r="281" spans="1:17" s="38" customFormat="1" ht="43.5" customHeight="1" x14ac:dyDescent="0.25">
      <c r="A281" s="325"/>
      <c r="B281" s="382"/>
      <c r="C281" s="382"/>
      <c r="D281" s="349"/>
      <c r="E281" s="380"/>
      <c r="F281" s="343"/>
      <c r="G281" s="75"/>
      <c r="H281" s="71"/>
      <c r="I281" s="75"/>
      <c r="J281" s="71"/>
      <c r="K281" s="75"/>
      <c r="L281" s="71"/>
      <c r="M281" s="75"/>
      <c r="N281" s="71"/>
      <c r="O281" s="13" t="s">
        <v>185</v>
      </c>
      <c r="P281" s="10">
        <v>158</v>
      </c>
      <c r="Q281" s="10">
        <v>0</v>
      </c>
    </row>
    <row r="282" spans="1:17" s="38" customFormat="1" ht="44.25" customHeight="1" x14ac:dyDescent="0.25">
      <c r="A282" s="325"/>
      <c r="B282" s="382"/>
      <c r="C282" s="382"/>
      <c r="D282" s="349"/>
      <c r="E282" s="380"/>
      <c r="F282" s="343"/>
      <c r="G282" s="75"/>
      <c r="H282" s="71"/>
      <c r="I282" s="75"/>
      <c r="J282" s="71"/>
      <c r="K282" s="75"/>
      <c r="L282" s="71"/>
      <c r="M282" s="75"/>
      <c r="N282" s="71"/>
      <c r="O282" s="13" t="s">
        <v>186</v>
      </c>
      <c r="P282" s="11">
        <v>21060</v>
      </c>
      <c r="Q282" s="11">
        <v>0</v>
      </c>
    </row>
    <row r="283" spans="1:17" s="38" customFormat="1" ht="36" customHeight="1" x14ac:dyDescent="0.25">
      <c r="A283" s="325"/>
      <c r="B283" s="382"/>
      <c r="C283" s="382"/>
      <c r="D283" s="349"/>
      <c r="E283" s="380"/>
      <c r="F283" s="343"/>
      <c r="G283" s="75"/>
      <c r="H283" s="71"/>
      <c r="I283" s="75"/>
      <c r="J283" s="71"/>
      <c r="K283" s="75"/>
      <c r="L283" s="71"/>
      <c r="M283" s="75"/>
      <c r="N283" s="71"/>
      <c r="O283" s="376" t="s">
        <v>19</v>
      </c>
      <c r="P283" s="377"/>
      <c r="Q283" s="378"/>
    </row>
    <row r="284" spans="1:17" s="38" customFormat="1" ht="42.75" customHeight="1" x14ac:dyDescent="0.25">
      <c r="A284" s="325"/>
      <c r="B284" s="382"/>
      <c r="C284" s="382"/>
      <c r="D284" s="349"/>
      <c r="E284" s="380"/>
      <c r="F284" s="343"/>
      <c r="G284" s="75"/>
      <c r="H284" s="71"/>
      <c r="I284" s="75"/>
      <c r="J284" s="71"/>
      <c r="K284" s="75"/>
      <c r="L284" s="71"/>
      <c r="M284" s="75"/>
      <c r="N284" s="71"/>
      <c r="O284" s="13" t="s">
        <v>187</v>
      </c>
      <c r="P284" s="96">
        <f>(P279/P281)</f>
        <v>74.351265822784811</v>
      </c>
      <c r="Q284" s="96">
        <v>0</v>
      </c>
    </row>
    <row r="285" spans="1:17" s="38" customFormat="1" ht="38.25" customHeight="1" x14ac:dyDescent="0.25">
      <c r="A285" s="325"/>
      <c r="B285" s="382"/>
      <c r="C285" s="382"/>
      <c r="D285" s="349"/>
      <c r="E285" s="380"/>
      <c r="F285" s="343"/>
      <c r="G285" s="75"/>
      <c r="H285" s="71"/>
      <c r="I285" s="75"/>
      <c r="J285" s="71"/>
      <c r="K285" s="75"/>
      <c r="L285" s="71"/>
      <c r="M285" s="75"/>
      <c r="N285" s="71"/>
      <c r="O285" s="13" t="s">
        <v>188</v>
      </c>
      <c r="P285" s="14">
        <f>(P279/P282)</f>
        <v>0.55781101614434947</v>
      </c>
      <c r="Q285" s="14">
        <v>0</v>
      </c>
    </row>
    <row r="286" spans="1:17" s="38" customFormat="1" ht="24" customHeight="1" x14ac:dyDescent="0.25">
      <c r="A286" s="325"/>
      <c r="B286" s="323"/>
      <c r="C286" s="382"/>
      <c r="D286" s="349"/>
      <c r="E286" s="380"/>
      <c r="F286" s="343"/>
      <c r="G286" s="75"/>
      <c r="H286" s="71"/>
      <c r="I286" s="75"/>
      <c r="J286" s="71"/>
      <c r="K286" s="75"/>
      <c r="L286" s="71"/>
      <c r="M286" s="75"/>
      <c r="N286" s="71"/>
      <c r="O286" s="376" t="s">
        <v>21</v>
      </c>
      <c r="P286" s="377"/>
      <c r="Q286" s="378"/>
    </row>
    <row r="287" spans="1:17" s="38" customFormat="1" ht="84" customHeight="1" x14ac:dyDescent="0.25">
      <c r="A287" s="90"/>
      <c r="B287" s="91"/>
      <c r="C287" s="383"/>
      <c r="D287" s="300"/>
      <c r="E287" s="462"/>
      <c r="F287" s="351"/>
      <c r="G287" s="92"/>
      <c r="H287" s="218"/>
      <c r="I287" s="92"/>
      <c r="J287" s="218"/>
      <c r="K287" s="92"/>
      <c r="L287" s="218"/>
      <c r="M287" s="92"/>
      <c r="N287" s="218"/>
      <c r="O287" s="88" t="s">
        <v>182</v>
      </c>
      <c r="P287" s="6">
        <v>105.3</v>
      </c>
      <c r="Q287" s="6"/>
    </row>
    <row r="288" spans="1:17" s="38" customFormat="1" ht="25.5" customHeight="1" x14ac:dyDescent="0.25">
      <c r="A288" s="379"/>
      <c r="B288" s="365"/>
      <c r="C288" s="381" t="s">
        <v>189</v>
      </c>
      <c r="D288" s="460" t="s">
        <v>12</v>
      </c>
      <c r="E288" s="379" t="s">
        <v>190</v>
      </c>
      <c r="F288" s="342">
        <v>1579.5</v>
      </c>
      <c r="G288" s="221">
        <f>H288+I288</f>
        <v>1579.5</v>
      </c>
      <c r="H288" s="342">
        <v>1579.5</v>
      </c>
      <c r="I288" s="221">
        <v>0</v>
      </c>
      <c r="J288" s="342">
        <f>K288+L288</f>
        <v>0</v>
      </c>
      <c r="K288" s="221">
        <v>0</v>
      </c>
      <c r="L288" s="342">
        <v>0</v>
      </c>
      <c r="M288" s="348" t="s">
        <v>298</v>
      </c>
      <c r="N288" s="365" t="s">
        <v>301</v>
      </c>
      <c r="O288" s="376" t="s">
        <v>14</v>
      </c>
      <c r="P288" s="377"/>
      <c r="Q288" s="378"/>
    </row>
    <row r="289" spans="1:17" s="38" customFormat="1" ht="22.5" customHeight="1" x14ac:dyDescent="0.25">
      <c r="A289" s="380"/>
      <c r="B289" s="366"/>
      <c r="C289" s="382"/>
      <c r="D289" s="461"/>
      <c r="E289" s="380"/>
      <c r="F289" s="343"/>
      <c r="G289" s="89"/>
      <c r="H289" s="217"/>
      <c r="I289" s="89"/>
      <c r="J289" s="217"/>
      <c r="K289" s="89"/>
      <c r="L289" s="217"/>
      <c r="M289" s="89"/>
      <c r="N289" s="366"/>
      <c r="O289" s="13" t="s">
        <v>25</v>
      </c>
      <c r="P289" s="6">
        <v>1579.5</v>
      </c>
      <c r="Q289" s="6">
        <f>J288</f>
        <v>0</v>
      </c>
    </row>
    <row r="290" spans="1:17" s="38" customFormat="1" ht="36" customHeight="1" x14ac:dyDescent="0.25">
      <c r="A290" s="380"/>
      <c r="B290" s="366"/>
      <c r="C290" s="382"/>
      <c r="D290" s="461"/>
      <c r="E290" s="380"/>
      <c r="F290" s="343"/>
      <c r="G290" s="89"/>
      <c r="H290" s="217"/>
      <c r="I290" s="89"/>
      <c r="J290" s="217"/>
      <c r="K290" s="89"/>
      <c r="L290" s="217"/>
      <c r="M290" s="89"/>
      <c r="N290" s="366"/>
      <c r="O290" s="376" t="s">
        <v>16</v>
      </c>
      <c r="P290" s="377"/>
      <c r="Q290" s="378"/>
    </row>
    <row r="291" spans="1:17" s="38" customFormat="1" ht="50.25" customHeight="1" x14ac:dyDescent="0.25">
      <c r="A291" s="380"/>
      <c r="B291" s="366"/>
      <c r="C291" s="382"/>
      <c r="D291" s="461"/>
      <c r="E291" s="380"/>
      <c r="F291" s="343"/>
      <c r="G291" s="89"/>
      <c r="H291" s="217"/>
      <c r="I291" s="89"/>
      <c r="J291" s="217"/>
      <c r="K291" s="89"/>
      <c r="L291" s="217"/>
      <c r="M291" s="89"/>
      <c r="N291" s="366"/>
      <c r="O291" s="13" t="s">
        <v>178</v>
      </c>
      <c r="P291" s="10">
        <v>21</v>
      </c>
      <c r="Q291" s="10">
        <v>0</v>
      </c>
    </row>
    <row r="292" spans="1:17" s="38" customFormat="1" ht="36" customHeight="1" x14ac:dyDescent="0.25">
      <c r="A292" s="341"/>
      <c r="B292" s="366"/>
      <c r="C292" s="382"/>
      <c r="D292" s="350"/>
      <c r="E292" s="341"/>
      <c r="F292" s="343"/>
      <c r="G292" s="89"/>
      <c r="H292" s="217"/>
      <c r="I292" s="89"/>
      <c r="J292" s="217"/>
      <c r="K292" s="89"/>
      <c r="L292" s="217"/>
      <c r="M292" s="89"/>
      <c r="N292" s="217"/>
      <c r="O292" s="13" t="s">
        <v>191</v>
      </c>
      <c r="P292" s="6">
        <v>5265</v>
      </c>
      <c r="Q292" s="6">
        <v>0</v>
      </c>
    </row>
    <row r="293" spans="1:17" s="38" customFormat="1" ht="25.5" customHeight="1" x14ac:dyDescent="0.25">
      <c r="A293" s="135"/>
      <c r="B293" s="366"/>
      <c r="C293" s="382"/>
      <c r="D293" s="350"/>
      <c r="E293" s="97"/>
      <c r="F293" s="159"/>
      <c r="G293" s="89"/>
      <c r="H293" s="217"/>
      <c r="I293" s="89"/>
      <c r="J293" s="217"/>
      <c r="K293" s="89"/>
      <c r="L293" s="217"/>
      <c r="M293" s="89"/>
      <c r="N293" s="217"/>
      <c r="O293" s="376" t="s">
        <v>19</v>
      </c>
      <c r="P293" s="377"/>
      <c r="Q293" s="378"/>
    </row>
    <row r="294" spans="1:17" s="38" customFormat="1" ht="41.25" customHeight="1" x14ac:dyDescent="0.25">
      <c r="A294" s="135"/>
      <c r="B294" s="366"/>
      <c r="C294" s="382"/>
      <c r="D294" s="350"/>
      <c r="E294" s="97"/>
      <c r="F294" s="159"/>
      <c r="G294" s="89"/>
      <c r="H294" s="217"/>
      <c r="I294" s="89"/>
      <c r="J294" s="217"/>
      <c r="K294" s="89"/>
      <c r="L294" s="217"/>
      <c r="M294" s="89"/>
      <c r="N294" s="217"/>
      <c r="O294" s="13" t="s">
        <v>192</v>
      </c>
      <c r="P294" s="96">
        <f>(P289/P291)</f>
        <v>75.214285714285708</v>
      </c>
      <c r="Q294" s="96">
        <v>0</v>
      </c>
    </row>
    <row r="295" spans="1:17" s="38" customFormat="1" ht="42" customHeight="1" x14ac:dyDescent="0.25">
      <c r="A295" s="135"/>
      <c r="B295" s="366"/>
      <c r="C295" s="382"/>
      <c r="D295" s="350"/>
      <c r="E295" s="97"/>
      <c r="F295" s="159"/>
      <c r="G295" s="89"/>
      <c r="H295" s="217"/>
      <c r="I295" s="89"/>
      <c r="J295" s="217"/>
      <c r="K295" s="89"/>
      <c r="L295" s="217"/>
      <c r="M295" s="89"/>
      <c r="N295" s="217"/>
      <c r="O295" s="13" t="s">
        <v>181</v>
      </c>
      <c r="P295" s="96">
        <f>(P289/P292)</f>
        <v>0.3</v>
      </c>
      <c r="Q295" s="96">
        <v>0</v>
      </c>
    </row>
    <row r="296" spans="1:17" s="38" customFormat="1" ht="26.25" customHeight="1" x14ac:dyDescent="0.25">
      <c r="A296" s="135"/>
      <c r="B296" s="366"/>
      <c r="C296" s="97"/>
      <c r="D296" s="350"/>
      <c r="E296" s="97"/>
      <c r="F296" s="159"/>
      <c r="G296" s="89"/>
      <c r="H296" s="217"/>
      <c r="I296" s="89"/>
      <c r="J296" s="217"/>
      <c r="K296" s="89"/>
      <c r="L296" s="217"/>
      <c r="M296" s="89"/>
      <c r="N296" s="217"/>
      <c r="O296" s="376" t="s">
        <v>21</v>
      </c>
      <c r="P296" s="377"/>
      <c r="Q296" s="378"/>
    </row>
    <row r="297" spans="1:17" s="38" customFormat="1" ht="29.25" customHeight="1" x14ac:dyDescent="0.25">
      <c r="A297" s="90"/>
      <c r="B297" s="392"/>
      <c r="C297" s="129"/>
      <c r="D297" s="130"/>
      <c r="E297" s="129"/>
      <c r="F297" s="160"/>
      <c r="G297" s="92"/>
      <c r="H297" s="218"/>
      <c r="I297" s="92"/>
      <c r="J297" s="218"/>
      <c r="K297" s="92"/>
      <c r="L297" s="218"/>
      <c r="M297" s="92"/>
      <c r="N297" s="218"/>
      <c r="O297" s="88" t="s">
        <v>182</v>
      </c>
      <c r="P297" s="6">
        <v>105.3</v>
      </c>
      <c r="Q297" s="6">
        <v>0</v>
      </c>
    </row>
    <row r="298" spans="1:17" s="38" customFormat="1" ht="27.2" customHeight="1" x14ac:dyDescent="0.25">
      <c r="A298" s="551"/>
      <c r="B298" s="551"/>
      <c r="C298" s="551"/>
      <c r="D298" s="551"/>
      <c r="E298" s="154" t="s">
        <v>287</v>
      </c>
      <c r="F298" s="157">
        <f>F268+F278+F288</f>
        <v>31588.6</v>
      </c>
      <c r="G298" s="157">
        <f t="shared" ref="G298:L298" si="19">G268+G278+G288</f>
        <v>22789.599999999999</v>
      </c>
      <c r="H298" s="157">
        <f t="shared" si="19"/>
        <v>22789.599999999999</v>
      </c>
      <c r="I298" s="157">
        <f t="shared" si="19"/>
        <v>0</v>
      </c>
      <c r="J298" s="157">
        <f t="shared" si="19"/>
        <v>892.7</v>
      </c>
      <c r="K298" s="157">
        <f t="shared" si="19"/>
        <v>892.7</v>
      </c>
      <c r="L298" s="157">
        <f t="shared" si="19"/>
        <v>0</v>
      </c>
      <c r="M298" s="157" t="s">
        <v>302</v>
      </c>
      <c r="N298" s="157" t="s">
        <v>302</v>
      </c>
      <c r="O298" s="463"/>
      <c r="P298" s="464"/>
      <c r="Q298" s="465"/>
    </row>
    <row r="299" spans="1:17" s="38" customFormat="1" ht="27.2" customHeight="1" x14ac:dyDescent="0.25">
      <c r="A299" s="553"/>
      <c r="B299" s="553"/>
      <c r="C299" s="553"/>
      <c r="D299" s="553"/>
      <c r="E299" s="154" t="s">
        <v>274</v>
      </c>
      <c r="F299" s="157">
        <f>F268+F278+F288</f>
        <v>31588.6</v>
      </c>
      <c r="G299" s="157">
        <f t="shared" ref="G299:L299" si="20">G268+G278+G288</f>
        <v>22789.599999999999</v>
      </c>
      <c r="H299" s="157">
        <f t="shared" si="20"/>
        <v>22789.599999999999</v>
      </c>
      <c r="I299" s="157">
        <f t="shared" si="20"/>
        <v>0</v>
      </c>
      <c r="J299" s="157">
        <f t="shared" si="20"/>
        <v>892.7</v>
      </c>
      <c r="K299" s="157">
        <f t="shared" si="20"/>
        <v>892.7</v>
      </c>
      <c r="L299" s="157">
        <f t="shared" si="20"/>
        <v>0</v>
      </c>
      <c r="M299" s="157" t="s">
        <v>302</v>
      </c>
      <c r="N299" s="157" t="s">
        <v>302</v>
      </c>
      <c r="O299" s="469"/>
      <c r="P299" s="470"/>
      <c r="Q299" s="471"/>
    </row>
    <row r="300" spans="1:17" s="38" customFormat="1" ht="29.25" customHeight="1" x14ac:dyDescent="0.25">
      <c r="A300" s="455" t="s">
        <v>193</v>
      </c>
      <c r="B300" s="456"/>
      <c r="C300" s="456"/>
      <c r="D300" s="456"/>
      <c r="E300" s="456"/>
      <c r="F300" s="456"/>
      <c r="G300" s="456"/>
      <c r="H300" s="456"/>
      <c r="I300" s="456"/>
      <c r="J300" s="456"/>
      <c r="K300" s="456"/>
      <c r="L300" s="456"/>
      <c r="M300" s="456"/>
      <c r="N300" s="456"/>
      <c r="O300" s="456"/>
      <c r="P300" s="456"/>
      <c r="Q300" s="457"/>
    </row>
    <row r="301" spans="1:17" s="81" customFormat="1" ht="24.75" customHeight="1" x14ac:dyDescent="0.25">
      <c r="A301" s="381"/>
      <c r="B301" s="458" t="s">
        <v>194</v>
      </c>
      <c r="C301" s="381" t="s">
        <v>195</v>
      </c>
      <c r="D301" s="410" t="s">
        <v>12</v>
      </c>
      <c r="E301" s="403" t="s">
        <v>73</v>
      </c>
      <c r="F301" s="236">
        <v>273780</v>
      </c>
      <c r="G301" s="261">
        <f>H301</f>
        <v>700</v>
      </c>
      <c r="H301" s="261">
        <v>700</v>
      </c>
      <c r="I301" s="261">
        <v>0</v>
      </c>
      <c r="J301" s="261">
        <f>K301</f>
        <v>0</v>
      </c>
      <c r="K301" s="261">
        <v>0</v>
      </c>
      <c r="L301" s="261">
        <v>0</v>
      </c>
      <c r="M301" s="275" t="s">
        <v>298</v>
      </c>
      <c r="N301" s="365" t="s">
        <v>301</v>
      </c>
      <c r="O301" s="53" t="s">
        <v>14</v>
      </c>
      <c r="P301" s="98"/>
      <c r="Q301" s="363"/>
    </row>
    <row r="302" spans="1:17" s="81" customFormat="1" ht="31.5" customHeight="1" x14ac:dyDescent="0.25">
      <c r="A302" s="382"/>
      <c r="B302" s="459"/>
      <c r="C302" s="382"/>
      <c r="D302" s="411"/>
      <c r="E302" s="404"/>
      <c r="F302" s="146"/>
      <c r="G302" s="325"/>
      <c r="H302" s="325"/>
      <c r="I302" s="325"/>
      <c r="J302" s="325"/>
      <c r="K302" s="325"/>
      <c r="L302" s="325"/>
      <c r="M302" s="325"/>
      <c r="N302" s="366"/>
      <c r="O302" s="57" t="s">
        <v>196</v>
      </c>
      <c r="P302" s="99">
        <v>273780</v>
      </c>
      <c r="Q302" s="99">
        <v>0</v>
      </c>
    </row>
    <row r="303" spans="1:17" s="81" customFormat="1" ht="22.5" customHeight="1" x14ac:dyDescent="0.25">
      <c r="A303" s="382"/>
      <c r="B303" s="459"/>
      <c r="C303" s="382"/>
      <c r="D303" s="411"/>
      <c r="E303" s="317"/>
      <c r="F303" s="146"/>
      <c r="G303" s="325"/>
      <c r="H303" s="325"/>
      <c r="I303" s="325"/>
      <c r="J303" s="325"/>
      <c r="K303" s="325"/>
      <c r="L303" s="325"/>
      <c r="M303" s="325"/>
      <c r="N303" s="366"/>
      <c r="O303" s="33" t="s">
        <v>197</v>
      </c>
      <c r="P303" s="44"/>
      <c r="Q303" s="45"/>
    </row>
    <row r="304" spans="1:17" s="81" customFormat="1" ht="23.25" customHeight="1" x14ac:dyDescent="0.25">
      <c r="A304" s="320"/>
      <c r="B304" s="459"/>
      <c r="C304" s="382"/>
      <c r="D304" s="317"/>
      <c r="E304" s="317"/>
      <c r="F304" s="146"/>
      <c r="G304" s="325"/>
      <c r="H304" s="325"/>
      <c r="I304" s="325"/>
      <c r="J304" s="325"/>
      <c r="K304" s="325"/>
      <c r="L304" s="325"/>
      <c r="M304" s="325"/>
      <c r="N304" s="366"/>
      <c r="O304" s="57" t="s">
        <v>198</v>
      </c>
      <c r="P304" s="67">
        <v>68</v>
      </c>
      <c r="Q304" s="67">
        <v>0</v>
      </c>
    </row>
    <row r="305" spans="1:17" s="81" customFormat="1" ht="16.7" customHeight="1" x14ac:dyDescent="0.25">
      <c r="A305" s="320"/>
      <c r="B305" s="459"/>
      <c r="C305" s="382"/>
      <c r="D305" s="317"/>
      <c r="E305" s="317"/>
      <c r="F305" s="146"/>
      <c r="G305" s="325"/>
      <c r="H305" s="325"/>
      <c r="I305" s="325"/>
      <c r="J305" s="325"/>
      <c r="K305" s="325"/>
      <c r="L305" s="325"/>
      <c r="M305" s="325"/>
      <c r="N305" s="366"/>
      <c r="O305" s="33" t="s">
        <v>199</v>
      </c>
      <c r="P305" s="44"/>
      <c r="Q305" s="45"/>
    </row>
    <row r="306" spans="1:17" s="81" customFormat="1" ht="42.75" customHeight="1" x14ac:dyDescent="0.25">
      <c r="A306" s="320"/>
      <c r="B306" s="459"/>
      <c r="C306" s="382"/>
      <c r="D306" s="317"/>
      <c r="E306" s="317"/>
      <c r="F306" s="146"/>
      <c r="G306" s="325"/>
      <c r="H306" s="325"/>
      <c r="I306" s="325"/>
      <c r="J306" s="325"/>
      <c r="K306" s="325"/>
      <c r="L306" s="325"/>
      <c r="M306" s="325"/>
      <c r="N306" s="366"/>
      <c r="O306" s="34" t="s">
        <v>269</v>
      </c>
      <c r="P306" s="99">
        <f>P302/P304</f>
        <v>4026.1764705882351</v>
      </c>
      <c r="Q306" s="99">
        <v>0</v>
      </c>
    </row>
    <row r="307" spans="1:17" s="81" customFormat="1" ht="21" customHeight="1" x14ac:dyDescent="0.25">
      <c r="A307" s="320"/>
      <c r="B307" s="459"/>
      <c r="C307" s="323"/>
      <c r="D307" s="317"/>
      <c r="E307" s="317"/>
      <c r="F307" s="146"/>
      <c r="G307" s="325"/>
      <c r="H307" s="325"/>
      <c r="I307" s="325"/>
      <c r="J307" s="325"/>
      <c r="K307" s="325"/>
      <c r="L307" s="325"/>
      <c r="M307" s="325"/>
      <c r="N307" s="366"/>
      <c r="O307" s="33" t="s">
        <v>70</v>
      </c>
      <c r="P307" s="44"/>
      <c r="Q307" s="45"/>
    </row>
    <row r="308" spans="1:17" s="81" customFormat="1" ht="57.75" customHeight="1" x14ac:dyDescent="0.25">
      <c r="A308" s="321"/>
      <c r="B308" s="328"/>
      <c r="C308" s="328"/>
      <c r="D308" s="318"/>
      <c r="E308" s="318"/>
      <c r="F308" s="149"/>
      <c r="G308" s="355"/>
      <c r="H308" s="355"/>
      <c r="I308" s="355"/>
      <c r="J308" s="355"/>
      <c r="K308" s="355"/>
      <c r="L308" s="355"/>
      <c r="M308" s="355"/>
      <c r="N308" s="321"/>
      <c r="O308" s="37" t="s">
        <v>200</v>
      </c>
      <c r="P308" s="62">
        <v>105.3</v>
      </c>
      <c r="Q308" s="62"/>
    </row>
    <row r="309" spans="1:17" s="81" customFormat="1" ht="19.5" customHeight="1" x14ac:dyDescent="0.25">
      <c r="A309" s="365"/>
      <c r="B309" s="381"/>
      <c r="C309" s="381" t="s">
        <v>201</v>
      </c>
      <c r="D309" s="365" t="s">
        <v>12</v>
      </c>
      <c r="E309" s="381" t="s">
        <v>101</v>
      </c>
      <c r="F309" s="260">
        <v>4212</v>
      </c>
      <c r="G309" s="260">
        <f>H309</f>
        <v>426</v>
      </c>
      <c r="H309" s="260">
        <v>426</v>
      </c>
      <c r="I309" s="260">
        <v>0</v>
      </c>
      <c r="J309" s="260">
        <f>K309</f>
        <v>0</v>
      </c>
      <c r="K309" s="260">
        <v>0</v>
      </c>
      <c r="L309" s="260">
        <v>0</v>
      </c>
      <c r="M309" s="275" t="s">
        <v>298</v>
      </c>
      <c r="N309" s="365" t="s">
        <v>301</v>
      </c>
      <c r="O309" s="53" t="s">
        <v>14</v>
      </c>
      <c r="P309" s="101"/>
      <c r="Q309" s="364"/>
    </row>
    <row r="310" spans="1:17" s="81" customFormat="1" ht="19.5" customHeight="1" x14ac:dyDescent="0.25">
      <c r="A310" s="366"/>
      <c r="B310" s="382"/>
      <c r="C310" s="382"/>
      <c r="D310" s="366"/>
      <c r="E310" s="382"/>
      <c r="F310" s="161"/>
      <c r="G310" s="325"/>
      <c r="H310" s="325"/>
      <c r="I310" s="325"/>
      <c r="J310" s="325"/>
      <c r="K310" s="325"/>
      <c r="L310" s="325"/>
      <c r="M310" s="325"/>
      <c r="N310" s="366"/>
      <c r="O310" s="57" t="s">
        <v>196</v>
      </c>
      <c r="P310" s="99">
        <v>4212</v>
      </c>
      <c r="Q310" s="99">
        <v>0</v>
      </c>
    </row>
    <row r="311" spans="1:17" s="81" customFormat="1" ht="19.5" customHeight="1" x14ac:dyDescent="0.25">
      <c r="A311" s="366"/>
      <c r="B311" s="382"/>
      <c r="C311" s="382"/>
      <c r="D311" s="366"/>
      <c r="E311" s="382"/>
      <c r="F311" s="161"/>
      <c r="G311" s="325"/>
      <c r="H311" s="325"/>
      <c r="I311" s="325"/>
      <c r="J311" s="325"/>
      <c r="K311" s="325"/>
      <c r="L311" s="325"/>
      <c r="M311" s="325"/>
      <c r="N311" s="366"/>
      <c r="O311" s="33" t="s">
        <v>197</v>
      </c>
      <c r="P311" s="44"/>
      <c r="Q311" s="45"/>
    </row>
    <row r="312" spans="1:17" s="81" customFormat="1" ht="33.75" customHeight="1" x14ac:dyDescent="0.25">
      <c r="A312" s="366"/>
      <c r="B312" s="382"/>
      <c r="C312" s="382"/>
      <c r="D312" s="366"/>
      <c r="E312" s="382"/>
      <c r="F312" s="161"/>
      <c r="G312" s="325"/>
      <c r="H312" s="325"/>
      <c r="I312" s="325"/>
      <c r="J312" s="325"/>
      <c r="K312" s="325"/>
      <c r="L312" s="325"/>
      <c r="M312" s="325"/>
      <c r="N312" s="366"/>
      <c r="O312" s="272" t="s">
        <v>202</v>
      </c>
      <c r="P312" s="99">
        <v>126</v>
      </c>
      <c r="Q312" s="99">
        <v>0</v>
      </c>
    </row>
    <row r="313" spans="1:17" s="81" customFormat="1" ht="19.5" customHeight="1" x14ac:dyDescent="0.25">
      <c r="A313" s="366"/>
      <c r="B313" s="382"/>
      <c r="C313" s="382"/>
      <c r="D313" s="366"/>
      <c r="E313" s="382"/>
      <c r="F313" s="161"/>
      <c r="G313" s="325"/>
      <c r="H313" s="325"/>
      <c r="I313" s="325"/>
      <c r="J313" s="325"/>
      <c r="K313" s="325"/>
      <c r="L313" s="325"/>
      <c r="M313" s="325"/>
      <c r="N313" s="366"/>
      <c r="O313" s="33" t="s">
        <v>199</v>
      </c>
      <c r="P313" s="44"/>
      <c r="Q313" s="45"/>
    </row>
    <row r="314" spans="1:17" s="81" customFormat="1" ht="30" customHeight="1" x14ac:dyDescent="0.25">
      <c r="A314" s="366"/>
      <c r="B314" s="382"/>
      <c r="C314" s="382"/>
      <c r="D314" s="366"/>
      <c r="E314" s="382"/>
      <c r="F314" s="161"/>
      <c r="G314" s="325"/>
      <c r="H314" s="325"/>
      <c r="I314" s="325"/>
      <c r="J314" s="325"/>
      <c r="K314" s="325"/>
      <c r="L314" s="325"/>
      <c r="M314" s="325"/>
      <c r="N314" s="366"/>
      <c r="O314" s="272" t="s">
        <v>203</v>
      </c>
      <c r="P314" s="99">
        <f>(P310/P312)</f>
        <v>33.428571428571431</v>
      </c>
      <c r="Q314" s="99">
        <v>0</v>
      </c>
    </row>
    <row r="315" spans="1:17" s="81" customFormat="1" ht="22.5" customHeight="1" x14ac:dyDescent="0.25">
      <c r="A315" s="320"/>
      <c r="B315" s="382"/>
      <c r="C315" s="382"/>
      <c r="D315" s="320"/>
      <c r="E315" s="323"/>
      <c r="F315" s="161"/>
      <c r="G315" s="325"/>
      <c r="H315" s="325"/>
      <c r="I315" s="325"/>
      <c r="J315" s="325"/>
      <c r="K315" s="325"/>
      <c r="L315" s="325"/>
      <c r="M315" s="325"/>
      <c r="N315" s="366"/>
      <c r="O315" s="33" t="s">
        <v>70</v>
      </c>
      <c r="P315" s="44"/>
      <c r="Q315" s="45"/>
    </row>
    <row r="316" spans="1:17" s="81" customFormat="1" ht="41.25" customHeight="1" x14ac:dyDescent="0.25">
      <c r="A316" s="321"/>
      <c r="B316" s="328"/>
      <c r="C316" s="383"/>
      <c r="D316" s="321"/>
      <c r="E316" s="328"/>
      <c r="F316" s="161"/>
      <c r="G316" s="355"/>
      <c r="H316" s="355"/>
      <c r="I316" s="355"/>
      <c r="J316" s="355"/>
      <c r="K316" s="355"/>
      <c r="L316" s="355"/>
      <c r="M316" s="355"/>
      <c r="N316" s="321"/>
      <c r="O316" s="273" t="s">
        <v>71</v>
      </c>
      <c r="P316" s="103">
        <v>105.3</v>
      </c>
      <c r="Q316" s="103"/>
    </row>
    <row r="317" spans="1:17" s="38" customFormat="1" ht="28.5" customHeight="1" x14ac:dyDescent="0.25">
      <c r="A317" s="430"/>
      <c r="B317" s="365"/>
      <c r="C317" s="381" t="s">
        <v>204</v>
      </c>
      <c r="D317" s="365" t="s">
        <v>12</v>
      </c>
      <c r="E317" s="381" t="s">
        <v>205</v>
      </c>
      <c r="F317" s="79">
        <f>F318+F319</f>
        <v>269754.5</v>
      </c>
      <c r="G317" s="79">
        <f>H317</f>
        <v>0</v>
      </c>
      <c r="H317" s="181">
        <v>0</v>
      </c>
      <c r="I317" s="79">
        <v>0</v>
      </c>
      <c r="J317" s="181">
        <f>K317</f>
        <v>0</v>
      </c>
      <c r="K317" s="79">
        <v>0</v>
      </c>
      <c r="L317" s="181">
        <v>0</v>
      </c>
      <c r="M317" s="269" t="s">
        <v>298</v>
      </c>
      <c r="N317" s="371" t="s">
        <v>304</v>
      </c>
      <c r="O317" s="53" t="s">
        <v>14</v>
      </c>
      <c r="P317" s="101"/>
      <c r="Q317" s="364"/>
    </row>
    <row r="318" spans="1:17" s="38" customFormat="1" ht="24.75" customHeight="1" x14ac:dyDescent="0.25">
      <c r="A318" s="431"/>
      <c r="B318" s="366"/>
      <c r="C318" s="382"/>
      <c r="D318" s="366"/>
      <c r="E318" s="382"/>
      <c r="F318" s="100">
        <v>262004.4</v>
      </c>
      <c r="G318" s="270"/>
      <c r="H318" s="267"/>
      <c r="I318" s="270"/>
      <c r="J318" s="267"/>
      <c r="K318" s="270"/>
      <c r="L318" s="267"/>
      <c r="M318" s="270"/>
      <c r="N318" s="372"/>
      <c r="O318" s="57" t="s">
        <v>196</v>
      </c>
      <c r="P318" s="99">
        <v>269754.5</v>
      </c>
      <c r="Q318" s="99">
        <v>0</v>
      </c>
    </row>
    <row r="319" spans="1:17" s="38" customFormat="1" ht="18" customHeight="1" x14ac:dyDescent="0.25">
      <c r="A319" s="431"/>
      <c r="B319" s="366"/>
      <c r="C319" s="382"/>
      <c r="D319" s="366"/>
      <c r="E319" s="382"/>
      <c r="F319" s="100">
        <v>7750.1</v>
      </c>
      <c r="G319" s="270"/>
      <c r="H319" s="267"/>
      <c r="I319" s="270"/>
      <c r="J319" s="267"/>
      <c r="K319" s="270"/>
      <c r="L319" s="267"/>
      <c r="M319" s="270"/>
      <c r="N319" s="270"/>
      <c r="O319" s="33" t="s">
        <v>197</v>
      </c>
      <c r="P319" s="44"/>
      <c r="Q319" s="45"/>
    </row>
    <row r="320" spans="1:17" s="38" customFormat="1" ht="20.25" customHeight="1" x14ac:dyDescent="0.25">
      <c r="A320" s="431"/>
      <c r="B320" s="366"/>
      <c r="C320" s="382"/>
      <c r="D320" s="366"/>
      <c r="E320" s="382"/>
      <c r="F320" s="343"/>
      <c r="G320" s="270"/>
      <c r="H320" s="267"/>
      <c r="I320" s="270"/>
      <c r="J320" s="267"/>
      <c r="K320" s="270"/>
      <c r="L320" s="267"/>
      <c r="M320" s="270"/>
      <c r="N320" s="270"/>
      <c r="O320" s="36" t="s">
        <v>206</v>
      </c>
      <c r="P320" s="45">
        <v>14</v>
      </c>
      <c r="Q320" s="45">
        <v>0</v>
      </c>
    </row>
    <row r="321" spans="1:17" s="38" customFormat="1" ht="34.700000000000003" customHeight="1" x14ac:dyDescent="0.25">
      <c r="A321" s="431"/>
      <c r="B321" s="366"/>
      <c r="C321" s="382"/>
      <c r="D321" s="366"/>
      <c r="E321" s="382"/>
      <c r="F321" s="343"/>
      <c r="G321" s="270"/>
      <c r="H321" s="267"/>
      <c r="I321" s="270"/>
      <c r="J321" s="267"/>
      <c r="K321" s="270"/>
      <c r="L321" s="267"/>
      <c r="M321" s="270"/>
      <c r="N321" s="270"/>
      <c r="O321" s="36" t="s">
        <v>207</v>
      </c>
      <c r="P321" s="45">
        <v>8424</v>
      </c>
      <c r="Q321" s="45">
        <v>0</v>
      </c>
    </row>
    <row r="322" spans="1:17" s="38" customFormat="1" ht="22.5" customHeight="1" x14ac:dyDescent="0.25">
      <c r="A322" s="431"/>
      <c r="B322" s="366"/>
      <c r="C322" s="382"/>
      <c r="D322" s="366"/>
      <c r="E322" s="382"/>
      <c r="F322" s="343"/>
      <c r="G322" s="270"/>
      <c r="H322" s="267"/>
      <c r="I322" s="270"/>
      <c r="J322" s="267"/>
      <c r="K322" s="270"/>
      <c r="L322" s="267"/>
      <c r="M322" s="270"/>
      <c r="N322" s="270"/>
      <c r="O322" s="33" t="s">
        <v>199</v>
      </c>
      <c r="P322" s="44"/>
      <c r="Q322" s="45"/>
    </row>
    <row r="323" spans="1:17" s="38" customFormat="1" ht="42" customHeight="1" x14ac:dyDescent="0.25">
      <c r="A323" s="431"/>
      <c r="B323" s="366"/>
      <c r="C323" s="382"/>
      <c r="D323" s="366"/>
      <c r="E323" s="382"/>
      <c r="F323" s="343"/>
      <c r="G323" s="270"/>
      <c r="H323" s="267"/>
      <c r="I323" s="270"/>
      <c r="J323" s="267"/>
      <c r="K323" s="270"/>
      <c r="L323" s="267"/>
      <c r="M323" s="270"/>
      <c r="N323" s="270"/>
      <c r="O323" s="273" t="s">
        <v>208</v>
      </c>
      <c r="P323" s="103">
        <f>P318/P320</f>
        <v>19268.178571428572</v>
      </c>
      <c r="Q323" s="103"/>
    </row>
    <row r="324" spans="1:17" s="38" customFormat="1" ht="22.5" customHeight="1" x14ac:dyDescent="0.25">
      <c r="A324" s="431"/>
      <c r="B324" s="366"/>
      <c r="C324" s="382"/>
      <c r="D324" s="366"/>
      <c r="E324" s="382"/>
      <c r="F324" s="343"/>
      <c r="G324" s="270"/>
      <c r="H324" s="267"/>
      <c r="I324" s="270"/>
      <c r="J324" s="267"/>
      <c r="K324" s="270"/>
      <c r="L324" s="267"/>
      <c r="M324" s="270"/>
      <c r="N324" s="270"/>
      <c r="O324" s="33" t="s">
        <v>70</v>
      </c>
      <c r="P324" s="44"/>
      <c r="Q324" s="45"/>
    </row>
    <row r="325" spans="1:17" s="38" customFormat="1" ht="32.25" customHeight="1" x14ac:dyDescent="0.25">
      <c r="A325" s="432"/>
      <c r="B325" s="392"/>
      <c r="C325" s="383"/>
      <c r="D325" s="392"/>
      <c r="E325" s="383"/>
      <c r="F325" s="351"/>
      <c r="G325" s="271"/>
      <c r="H325" s="268"/>
      <c r="I325" s="271"/>
      <c r="J325" s="268"/>
      <c r="K325" s="271"/>
      <c r="L325" s="268"/>
      <c r="M325" s="271"/>
      <c r="N325" s="271"/>
      <c r="O325" s="36" t="s">
        <v>209</v>
      </c>
      <c r="P325" s="105">
        <v>100</v>
      </c>
      <c r="Q325" s="105"/>
    </row>
    <row r="326" spans="1:17" ht="19.5" customHeight="1" x14ac:dyDescent="0.25">
      <c r="A326" s="529"/>
      <c r="B326" s="529"/>
      <c r="C326" s="162"/>
      <c r="D326" s="501"/>
      <c r="E326" s="150" t="s">
        <v>250</v>
      </c>
      <c r="F326" s="230">
        <f>F327+F328</f>
        <v>547746.5</v>
      </c>
      <c r="G326" s="230">
        <f t="shared" ref="G326:L326" si="21">G327+G328</f>
        <v>1126</v>
      </c>
      <c r="H326" s="230">
        <f t="shared" si="21"/>
        <v>1126</v>
      </c>
      <c r="I326" s="230">
        <f t="shared" si="21"/>
        <v>0</v>
      </c>
      <c r="J326" s="230">
        <f t="shared" si="21"/>
        <v>0</v>
      </c>
      <c r="K326" s="230">
        <f t="shared" si="21"/>
        <v>0</v>
      </c>
      <c r="L326" s="230">
        <f t="shared" si="21"/>
        <v>0</v>
      </c>
      <c r="M326" s="230" t="s">
        <v>302</v>
      </c>
      <c r="N326" s="230" t="s">
        <v>302</v>
      </c>
      <c r="O326" s="436"/>
      <c r="P326" s="436"/>
      <c r="Q326" s="437"/>
    </row>
    <row r="327" spans="1:17" ht="19.5" customHeight="1" x14ac:dyDescent="0.25">
      <c r="A327" s="557"/>
      <c r="B327" s="557"/>
      <c r="C327" s="223"/>
      <c r="D327" s="502"/>
      <c r="E327" s="150" t="s">
        <v>274</v>
      </c>
      <c r="F327" s="153">
        <f>F301+F309+F318</f>
        <v>539996.4</v>
      </c>
      <c r="G327" s="153">
        <f t="shared" ref="G327:L327" si="22">G301+G309+G318</f>
        <v>1126</v>
      </c>
      <c r="H327" s="153">
        <f t="shared" si="22"/>
        <v>1126</v>
      </c>
      <c r="I327" s="153">
        <f t="shared" si="22"/>
        <v>0</v>
      </c>
      <c r="J327" s="153">
        <f t="shared" si="22"/>
        <v>0</v>
      </c>
      <c r="K327" s="153">
        <f t="shared" si="22"/>
        <v>0</v>
      </c>
      <c r="L327" s="153">
        <f t="shared" si="22"/>
        <v>0</v>
      </c>
      <c r="M327" s="153" t="s">
        <v>302</v>
      </c>
      <c r="N327" s="153" t="s">
        <v>302</v>
      </c>
      <c r="O327" s="438"/>
      <c r="P327" s="438"/>
      <c r="Q327" s="439"/>
    </row>
    <row r="328" spans="1:17" ht="19.5" customHeight="1" x14ac:dyDescent="0.25">
      <c r="A328" s="530"/>
      <c r="B328" s="530"/>
      <c r="C328" s="224"/>
      <c r="D328" s="503"/>
      <c r="E328" s="163" t="s">
        <v>59</v>
      </c>
      <c r="F328" s="164">
        <f>F319</f>
        <v>7750.1</v>
      </c>
      <c r="G328" s="164">
        <f t="shared" ref="G328:L328" si="23">G319</f>
        <v>0</v>
      </c>
      <c r="H328" s="164">
        <f t="shared" si="23"/>
        <v>0</v>
      </c>
      <c r="I328" s="164">
        <f t="shared" si="23"/>
        <v>0</v>
      </c>
      <c r="J328" s="164">
        <f t="shared" si="23"/>
        <v>0</v>
      </c>
      <c r="K328" s="164">
        <f t="shared" si="23"/>
        <v>0</v>
      </c>
      <c r="L328" s="164">
        <f t="shared" si="23"/>
        <v>0</v>
      </c>
      <c r="M328" s="164" t="s">
        <v>302</v>
      </c>
      <c r="N328" s="164" t="s">
        <v>302</v>
      </c>
      <c r="O328" s="440"/>
      <c r="P328" s="441"/>
      <c r="Q328" s="442"/>
    </row>
    <row r="329" spans="1:17" ht="19.5" customHeight="1" x14ac:dyDescent="0.25">
      <c r="A329" s="433"/>
      <c r="B329" s="433"/>
      <c r="C329" s="433"/>
      <c r="D329" s="433"/>
      <c r="E329" s="165" t="s">
        <v>275</v>
      </c>
      <c r="F329" s="166">
        <f>F330+F331</f>
        <v>1224679.9000000001</v>
      </c>
      <c r="G329" s="166">
        <f t="shared" ref="G329:L329" si="24">G330+G331</f>
        <v>617757.69999999995</v>
      </c>
      <c r="H329" s="166">
        <f t="shared" si="24"/>
        <v>587681.69999999995</v>
      </c>
      <c r="I329" s="166">
        <f t="shared" si="24"/>
        <v>30076</v>
      </c>
      <c r="J329" s="166">
        <f t="shared" si="24"/>
        <v>59443.500000000007</v>
      </c>
      <c r="K329" s="166">
        <f t="shared" si="24"/>
        <v>55446.100000000006</v>
      </c>
      <c r="L329" s="166">
        <f t="shared" si="24"/>
        <v>3997.4</v>
      </c>
      <c r="M329" s="166" t="s">
        <v>302</v>
      </c>
      <c r="N329" s="166" t="s">
        <v>302</v>
      </c>
      <c r="O329" s="443"/>
      <c r="P329" s="444"/>
      <c r="Q329" s="445"/>
    </row>
    <row r="330" spans="1:17" ht="19.5" customHeight="1" x14ac:dyDescent="0.25">
      <c r="A330" s="434"/>
      <c r="B330" s="434"/>
      <c r="C330" s="434"/>
      <c r="D330" s="434"/>
      <c r="E330" s="165" t="s">
        <v>274</v>
      </c>
      <c r="F330" s="166">
        <f>F265+F298+F327</f>
        <v>1196478.7000000002</v>
      </c>
      <c r="G330" s="166">
        <f t="shared" ref="G330:L330" si="25">G265+G298+G327</f>
        <v>587681.69999999995</v>
      </c>
      <c r="H330" s="166">
        <f t="shared" si="25"/>
        <v>587681.69999999995</v>
      </c>
      <c r="I330" s="166">
        <f t="shared" si="25"/>
        <v>0</v>
      </c>
      <c r="J330" s="166">
        <f t="shared" si="25"/>
        <v>55446.100000000006</v>
      </c>
      <c r="K330" s="166">
        <f t="shared" si="25"/>
        <v>55446.100000000006</v>
      </c>
      <c r="L330" s="166">
        <f t="shared" si="25"/>
        <v>0</v>
      </c>
      <c r="M330" s="166" t="s">
        <v>302</v>
      </c>
      <c r="N330" s="166" t="s">
        <v>302</v>
      </c>
      <c r="O330" s="446"/>
      <c r="P330" s="447"/>
      <c r="Q330" s="448"/>
    </row>
    <row r="331" spans="1:17" ht="19.5" customHeight="1" x14ac:dyDescent="0.25">
      <c r="A331" s="435"/>
      <c r="B331" s="435"/>
      <c r="C331" s="435"/>
      <c r="D331" s="435"/>
      <c r="E331" s="165" t="s">
        <v>59</v>
      </c>
      <c r="F331" s="166">
        <f>F266+F328</f>
        <v>28201.199999999997</v>
      </c>
      <c r="G331" s="166">
        <f t="shared" ref="G331:L331" si="26">G266+G328</f>
        <v>30076</v>
      </c>
      <c r="H331" s="166">
        <f t="shared" si="26"/>
        <v>0</v>
      </c>
      <c r="I331" s="166">
        <f t="shared" si="26"/>
        <v>30076</v>
      </c>
      <c r="J331" s="166">
        <f t="shared" si="26"/>
        <v>3997.4</v>
      </c>
      <c r="K331" s="166">
        <f t="shared" si="26"/>
        <v>0</v>
      </c>
      <c r="L331" s="166">
        <f t="shared" si="26"/>
        <v>3997.4</v>
      </c>
      <c r="M331" s="166" t="s">
        <v>302</v>
      </c>
      <c r="N331" s="274" t="s">
        <v>302</v>
      </c>
      <c r="O331" s="449"/>
      <c r="P331" s="450"/>
      <c r="Q331" s="451"/>
    </row>
    <row r="332" spans="1:17" s="48" customFormat="1" ht="24.75" customHeight="1" x14ac:dyDescent="0.25">
      <c r="A332" s="452" t="s">
        <v>210</v>
      </c>
      <c r="B332" s="453"/>
      <c r="C332" s="453"/>
      <c r="D332" s="453"/>
      <c r="E332" s="453"/>
      <c r="F332" s="453"/>
      <c r="G332" s="453"/>
      <c r="H332" s="453"/>
      <c r="I332" s="453"/>
      <c r="J332" s="453"/>
      <c r="K332" s="453"/>
      <c r="L332" s="453"/>
      <c r="M332" s="453"/>
      <c r="N332" s="453"/>
      <c r="O332" s="453"/>
      <c r="P332" s="453"/>
      <c r="Q332" s="454"/>
    </row>
    <row r="333" spans="1:17" s="108" customFormat="1" ht="33.75" customHeight="1" x14ac:dyDescent="0.25">
      <c r="A333" s="373" t="s">
        <v>211</v>
      </c>
      <c r="B333" s="374"/>
      <c r="C333" s="374"/>
      <c r="D333" s="374"/>
      <c r="E333" s="374"/>
      <c r="F333" s="374"/>
      <c r="G333" s="374"/>
      <c r="H333" s="374"/>
      <c r="I333" s="374"/>
      <c r="J333" s="374"/>
      <c r="K333" s="374"/>
      <c r="L333" s="374"/>
      <c r="M333" s="374"/>
      <c r="N333" s="374"/>
      <c r="O333" s="374"/>
      <c r="P333" s="374"/>
      <c r="Q333" s="375"/>
    </row>
    <row r="334" spans="1:17" s="108" customFormat="1" ht="32.25" customHeight="1" x14ac:dyDescent="0.25">
      <c r="A334" s="379" t="s">
        <v>212</v>
      </c>
      <c r="B334" s="381" t="s">
        <v>213</v>
      </c>
      <c r="C334" s="381" t="s">
        <v>214</v>
      </c>
      <c r="D334" s="384" t="s">
        <v>12</v>
      </c>
      <c r="E334" s="381" t="s">
        <v>215</v>
      </c>
      <c r="F334" s="79">
        <f>F338+F339</f>
        <v>126562.2</v>
      </c>
      <c r="G334" s="260">
        <f t="shared" ref="G334:L334" si="27">G338</f>
        <v>87743.7</v>
      </c>
      <c r="H334" s="260">
        <f t="shared" si="27"/>
        <v>87743.7</v>
      </c>
      <c r="I334" s="260">
        <f t="shared" si="27"/>
        <v>0</v>
      </c>
      <c r="J334" s="260">
        <f t="shared" si="27"/>
        <v>57339.6</v>
      </c>
      <c r="K334" s="260">
        <f t="shared" si="27"/>
        <v>57339.6</v>
      </c>
      <c r="L334" s="260">
        <f t="shared" si="27"/>
        <v>0</v>
      </c>
      <c r="M334" s="260" t="s">
        <v>307</v>
      </c>
      <c r="N334" s="393" t="s">
        <v>301</v>
      </c>
      <c r="O334" s="376" t="s">
        <v>14</v>
      </c>
      <c r="P334" s="377"/>
      <c r="Q334" s="378"/>
    </row>
    <row r="335" spans="1:17" s="108" customFormat="1" ht="42.75" customHeight="1" x14ac:dyDescent="0.25">
      <c r="A335" s="380"/>
      <c r="B335" s="382"/>
      <c r="C335" s="382"/>
      <c r="D335" s="385"/>
      <c r="E335" s="382"/>
      <c r="F335" s="100"/>
      <c r="G335" s="261"/>
      <c r="H335" s="261"/>
      <c r="I335" s="261"/>
      <c r="J335" s="261"/>
      <c r="K335" s="261"/>
      <c r="L335" s="261"/>
      <c r="M335" s="261"/>
      <c r="N335" s="394"/>
      <c r="O335" s="13" t="s">
        <v>216</v>
      </c>
      <c r="P335" s="7">
        <v>126562.2</v>
      </c>
      <c r="Q335" s="7">
        <f>J334</f>
        <v>57339.6</v>
      </c>
    </row>
    <row r="336" spans="1:17" s="108" customFormat="1" ht="52.7" customHeight="1" x14ac:dyDescent="0.25">
      <c r="A336" s="54"/>
      <c r="B336" s="382"/>
      <c r="C336" s="382"/>
      <c r="D336" s="54"/>
      <c r="E336" s="382"/>
      <c r="F336" s="100"/>
      <c r="G336" s="261"/>
      <c r="H336" s="261"/>
      <c r="I336" s="261"/>
      <c r="J336" s="261"/>
      <c r="K336" s="261"/>
      <c r="L336" s="261"/>
      <c r="M336" s="261"/>
      <c r="N336" s="394"/>
      <c r="O336" s="13" t="s">
        <v>217</v>
      </c>
      <c r="P336" s="7">
        <v>105468.5</v>
      </c>
      <c r="Q336" s="7">
        <f>K334</f>
        <v>57339.6</v>
      </c>
    </row>
    <row r="337" spans="1:17" s="108" customFormat="1" ht="33" customHeight="1" x14ac:dyDescent="0.25">
      <c r="A337" s="58"/>
      <c r="B337" s="383"/>
      <c r="C337" s="383"/>
      <c r="D337" s="58"/>
      <c r="E337" s="383"/>
      <c r="F337" s="104"/>
      <c r="G337" s="185"/>
      <c r="H337" s="185"/>
      <c r="I337" s="185"/>
      <c r="J337" s="185"/>
      <c r="K337" s="185"/>
      <c r="L337" s="185"/>
      <c r="M337" s="185"/>
      <c r="N337" s="395"/>
      <c r="O337" s="376" t="s">
        <v>16</v>
      </c>
      <c r="P337" s="377"/>
      <c r="Q337" s="378"/>
    </row>
    <row r="338" spans="1:17" s="108" customFormat="1" ht="56.25" customHeight="1" x14ac:dyDescent="0.25">
      <c r="A338" s="54"/>
      <c r="B338" s="71"/>
      <c r="C338" s="126"/>
      <c r="D338" s="128"/>
      <c r="E338" s="126"/>
      <c r="F338" s="79">
        <v>105468.5</v>
      </c>
      <c r="G338" s="260">
        <f>H338</f>
        <v>87743.7</v>
      </c>
      <c r="H338" s="260">
        <v>87743.7</v>
      </c>
      <c r="I338" s="260">
        <v>0</v>
      </c>
      <c r="J338" s="260">
        <f>K338</f>
        <v>57339.6</v>
      </c>
      <c r="K338" s="260">
        <v>57339.6</v>
      </c>
      <c r="L338" s="260">
        <v>0</v>
      </c>
      <c r="M338" s="260"/>
      <c r="N338" s="260"/>
      <c r="O338" s="13" t="s">
        <v>218</v>
      </c>
      <c r="P338" s="12">
        <v>9687</v>
      </c>
      <c r="Q338" s="12">
        <v>2762</v>
      </c>
    </row>
    <row r="339" spans="1:17" s="108" customFormat="1" ht="31.5" customHeight="1" x14ac:dyDescent="0.25">
      <c r="A339" s="54"/>
      <c r="B339" s="71"/>
      <c r="C339" s="71"/>
      <c r="D339" s="54"/>
      <c r="E339" s="71"/>
      <c r="F339" s="100">
        <v>21093.7</v>
      </c>
      <c r="G339" s="261">
        <f>H339</f>
        <v>0</v>
      </c>
      <c r="H339" s="261">
        <v>0</v>
      </c>
      <c r="I339" s="261">
        <v>0</v>
      </c>
      <c r="J339" s="261">
        <f>K339</f>
        <v>0</v>
      </c>
      <c r="K339" s="261">
        <v>0</v>
      </c>
      <c r="L339" s="261">
        <v>0</v>
      </c>
      <c r="M339" s="261"/>
      <c r="N339" s="261"/>
      <c r="O339" s="13" t="s">
        <v>219</v>
      </c>
      <c r="P339" s="12">
        <v>4305</v>
      </c>
      <c r="Q339" s="12">
        <v>1547</v>
      </c>
    </row>
    <row r="340" spans="1:17" s="108" customFormat="1" ht="30" customHeight="1" x14ac:dyDescent="0.25">
      <c r="A340" s="54"/>
      <c r="B340" s="71"/>
      <c r="C340" s="71"/>
      <c r="D340" s="54"/>
      <c r="E340" s="71"/>
      <c r="F340" s="320"/>
      <c r="G340" s="261"/>
      <c r="H340" s="261"/>
      <c r="I340" s="261"/>
      <c r="J340" s="261"/>
      <c r="K340" s="261"/>
      <c r="L340" s="261"/>
      <c r="M340" s="261"/>
      <c r="N340" s="261"/>
      <c r="O340" s="376" t="s">
        <v>19</v>
      </c>
      <c r="P340" s="377"/>
      <c r="Q340" s="378"/>
    </row>
    <row r="341" spans="1:17" s="108" customFormat="1" ht="32.25" customHeight="1" x14ac:dyDescent="0.25">
      <c r="A341" s="54"/>
      <c r="B341" s="71"/>
      <c r="C341" s="71"/>
      <c r="D341" s="54"/>
      <c r="E341" s="71"/>
      <c r="F341" s="320"/>
      <c r="G341" s="261"/>
      <c r="H341" s="261"/>
      <c r="I341" s="261"/>
      <c r="J341" s="261"/>
      <c r="K341" s="261"/>
      <c r="L341" s="261"/>
      <c r="M341" s="261"/>
      <c r="N341" s="261"/>
      <c r="O341" s="13" t="s">
        <v>220</v>
      </c>
      <c r="P341" s="96">
        <f>P335/P338</f>
        <v>13.065159492102818</v>
      </c>
      <c r="Q341" s="96">
        <f>Q335/Q338</f>
        <v>20.760173787110787</v>
      </c>
    </row>
    <row r="342" spans="1:17" s="108" customFormat="1" ht="45.75" customHeight="1" x14ac:dyDescent="0.25">
      <c r="A342" s="54"/>
      <c r="B342" s="71"/>
      <c r="C342" s="71"/>
      <c r="D342" s="54"/>
      <c r="E342" s="71"/>
      <c r="F342" s="320"/>
      <c r="G342" s="261"/>
      <c r="H342" s="261"/>
      <c r="I342" s="261"/>
      <c r="J342" s="261"/>
      <c r="K342" s="261"/>
      <c r="L342" s="261"/>
      <c r="M342" s="261"/>
      <c r="N342" s="261"/>
      <c r="O342" s="13" t="s">
        <v>221</v>
      </c>
      <c r="P342" s="96">
        <f>P336/P338</f>
        <v>10.887632910085681</v>
      </c>
      <c r="Q342" s="96">
        <f>Q336/Q338</f>
        <v>20.760173787110787</v>
      </c>
    </row>
    <row r="343" spans="1:17" s="108" customFormat="1" ht="30.75" customHeight="1" x14ac:dyDescent="0.25">
      <c r="A343" s="54"/>
      <c r="B343" s="71"/>
      <c r="C343" s="71"/>
      <c r="D343" s="54"/>
      <c r="E343" s="71"/>
      <c r="F343" s="320"/>
      <c r="G343" s="261"/>
      <c r="H343" s="261"/>
      <c r="I343" s="261"/>
      <c r="J343" s="261"/>
      <c r="K343" s="261"/>
      <c r="L343" s="261"/>
      <c r="M343" s="261"/>
      <c r="N343" s="261"/>
      <c r="O343" s="376" t="s">
        <v>21</v>
      </c>
      <c r="P343" s="377"/>
      <c r="Q343" s="378"/>
    </row>
    <row r="344" spans="1:17" s="108" customFormat="1" ht="62.25" customHeight="1" x14ac:dyDescent="0.25">
      <c r="A344" s="54"/>
      <c r="B344" s="71"/>
      <c r="C344" s="382"/>
      <c r="D344" s="54"/>
      <c r="E344" s="71"/>
      <c r="F344" s="320"/>
      <c r="G344" s="261"/>
      <c r="H344" s="261"/>
      <c r="I344" s="261"/>
      <c r="J344" s="261"/>
      <c r="K344" s="261"/>
      <c r="L344" s="261"/>
      <c r="M344" s="261"/>
      <c r="N344" s="261"/>
      <c r="O344" s="19" t="s">
        <v>222</v>
      </c>
      <c r="P344" s="94">
        <v>105.3</v>
      </c>
      <c r="Q344" s="94"/>
    </row>
    <row r="345" spans="1:17" s="108" customFormat="1" ht="30.95" customHeight="1" x14ac:dyDescent="0.25">
      <c r="A345" s="54"/>
      <c r="B345" s="71"/>
      <c r="C345" s="383"/>
      <c r="D345" s="58"/>
      <c r="E345" s="72"/>
      <c r="F345" s="321"/>
      <c r="G345" s="185"/>
      <c r="H345" s="185"/>
      <c r="I345" s="185"/>
      <c r="J345" s="185"/>
      <c r="K345" s="185"/>
      <c r="L345" s="185"/>
      <c r="M345" s="185"/>
      <c r="N345" s="185"/>
      <c r="O345" s="109" t="s">
        <v>223</v>
      </c>
      <c r="P345" s="17">
        <v>105.3</v>
      </c>
      <c r="Q345" s="17"/>
    </row>
    <row r="346" spans="1:17" s="108" customFormat="1" ht="30" customHeight="1" x14ac:dyDescent="0.25">
      <c r="A346" s="54"/>
      <c r="B346" s="71"/>
      <c r="C346" s="381" t="s">
        <v>224</v>
      </c>
      <c r="D346" s="365" t="s">
        <v>12</v>
      </c>
      <c r="E346" s="403" t="s">
        <v>225</v>
      </c>
      <c r="F346" s="168">
        <v>1330.8</v>
      </c>
      <c r="G346" s="168">
        <f>H346</f>
        <v>1263.8</v>
      </c>
      <c r="H346" s="168">
        <v>1263.8</v>
      </c>
      <c r="I346" s="168">
        <v>0</v>
      </c>
      <c r="J346" s="168">
        <f>K346</f>
        <v>0</v>
      </c>
      <c r="K346" s="168">
        <v>0</v>
      </c>
      <c r="L346" s="168">
        <v>0</v>
      </c>
      <c r="M346" s="235" t="s">
        <v>298</v>
      </c>
      <c r="N346" s="369" t="s">
        <v>308</v>
      </c>
      <c r="O346" s="376" t="s">
        <v>14</v>
      </c>
      <c r="P346" s="377"/>
      <c r="Q346" s="378"/>
    </row>
    <row r="347" spans="1:17" s="108" customFormat="1" ht="39.75" customHeight="1" x14ac:dyDescent="0.25">
      <c r="A347" s="54"/>
      <c r="B347" s="71"/>
      <c r="C347" s="382"/>
      <c r="D347" s="366"/>
      <c r="E347" s="404"/>
      <c r="F347" s="140"/>
      <c r="G347" s="140"/>
      <c r="H347" s="140"/>
      <c r="I347" s="140"/>
      <c r="J347" s="140"/>
      <c r="K347" s="140"/>
      <c r="L347" s="140"/>
      <c r="M347" s="140"/>
      <c r="N347" s="370"/>
      <c r="O347" s="13" t="s">
        <v>216</v>
      </c>
      <c r="P347" s="7">
        <v>1330.8</v>
      </c>
      <c r="Q347" s="7">
        <v>0</v>
      </c>
    </row>
    <row r="348" spans="1:17" s="108" customFormat="1" ht="36.75" customHeight="1" x14ac:dyDescent="0.25">
      <c r="A348" s="54"/>
      <c r="B348" s="71"/>
      <c r="C348" s="382"/>
      <c r="D348" s="366"/>
      <c r="E348" s="404"/>
      <c r="F348" s="140"/>
      <c r="G348" s="140"/>
      <c r="H348" s="140"/>
      <c r="I348" s="140"/>
      <c r="J348" s="140"/>
      <c r="K348" s="140"/>
      <c r="L348" s="140"/>
      <c r="M348" s="140"/>
      <c r="N348" s="370"/>
      <c r="O348" s="219" t="s">
        <v>16</v>
      </c>
      <c r="P348" s="220"/>
      <c r="Q348" s="53"/>
    </row>
    <row r="349" spans="1:17" s="108" customFormat="1" ht="36" customHeight="1" x14ac:dyDescent="0.25">
      <c r="A349" s="54"/>
      <c r="B349" s="71"/>
      <c r="C349" s="382"/>
      <c r="D349" s="366"/>
      <c r="E349" s="404"/>
      <c r="F349" s="140"/>
      <c r="G349" s="140"/>
      <c r="H349" s="140"/>
      <c r="I349" s="140"/>
      <c r="J349" s="140"/>
      <c r="K349" s="140"/>
      <c r="L349" s="140"/>
      <c r="M349" s="140"/>
      <c r="N349" s="140"/>
      <c r="O349" s="13" t="s">
        <v>218</v>
      </c>
      <c r="P349" s="12">
        <v>84</v>
      </c>
      <c r="Q349" s="12">
        <v>0</v>
      </c>
    </row>
    <row r="350" spans="1:17" s="108" customFormat="1" ht="29.25" customHeight="1" x14ac:dyDescent="0.25">
      <c r="A350" s="54"/>
      <c r="B350" s="71"/>
      <c r="C350" s="382"/>
      <c r="D350" s="366"/>
      <c r="E350" s="404"/>
      <c r="F350" s="140"/>
      <c r="G350" s="140"/>
      <c r="H350" s="140"/>
      <c r="I350" s="140"/>
      <c r="J350" s="140"/>
      <c r="K350" s="140"/>
      <c r="L350" s="140"/>
      <c r="M350" s="140"/>
      <c r="N350" s="140"/>
      <c r="O350" s="13" t="s">
        <v>219</v>
      </c>
      <c r="P350" s="12">
        <v>47</v>
      </c>
      <c r="Q350" s="12">
        <v>0</v>
      </c>
    </row>
    <row r="351" spans="1:17" s="108" customFormat="1" ht="24" customHeight="1" x14ac:dyDescent="0.25">
      <c r="A351" s="54"/>
      <c r="B351" s="71"/>
      <c r="C351" s="382"/>
      <c r="D351" s="366"/>
      <c r="E351" s="404"/>
      <c r="F351" s="140"/>
      <c r="G351" s="140"/>
      <c r="H351" s="140"/>
      <c r="I351" s="140"/>
      <c r="J351" s="140"/>
      <c r="K351" s="140"/>
      <c r="L351" s="140"/>
      <c r="M351" s="140"/>
      <c r="N351" s="140"/>
      <c r="O351" s="376" t="s">
        <v>19</v>
      </c>
      <c r="P351" s="377"/>
      <c r="Q351" s="378"/>
    </row>
    <row r="352" spans="1:17" s="108" customFormat="1" ht="39.75" customHeight="1" x14ac:dyDescent="0.25">
      <c r="A352" s="54"/>
      <c r="B352" s="71"/>
      <c r="C352" s="382"/>
      <c r="D352" s="366"/>
      <c r="E352" s="404"/>
      <c r="F352" s="140"/>
      <c r="G352" s="140"/>
      <c r="H352" s="140"/>
      <c r="I352" s="140"/>
      <c r="J352" s="140"/>
      <c r="K352" s="140"/>
      <c r="L352" s="140"/>
      <c r="M352" s="140"/>
      <c r="N352" s="140"/>
      <c r="O352" s="13" t="s">
        <v>220</v>
      </c>
      <c r="P352" s="96">
        <f>P347/P349</f>
        <v>15.842857142857142</v>
      </c>
      <c r="Q352" s="96">
        <v>0</v>
      </c>
    </row>
    <row r="353" spans="1:17" s="108" customFormat="1" ht="24" customHeight="1" x14ac:dyDescent="0.25">
      <c r="A353" s="54"/>
      <c r="B353" s="71"/>
      <c r="C353" s="382"/>
      <c r="D353" s="366"/>
      <c r="E353" s="404"/>
      <c r="F353" s="140"/>
      <c r="G353" s="140"/>
      <c r="H353" s="140"/>
      <c r="I353" s="140"/>
      <c r="J353" s="140"/>
      <c r="K353" s="140"/>
      <c r="L353" s="140"/>
      <c r="M353" s="140"/>
      <c r="N353" s="140"/>
      <c r="O353" s="376" t="s">
        <v>21</v>
      </c>
      <c r="P353" s="377"/>
      <c r="Q353" s="378"/>
    </row>
    <row r="354" spans="1:17" s="108" customFormat="1" ht="57.75" customHeight="1" x14ac:dyDescent="0.25">
      <c r="A354" s="54"/>
      <c r="B354" s="71"/>
      <c r="C354" s="382"/>
      <c r="D354" s="366"/>
      <c r="E354" s="404"/>
      <c r="F354" s="140"/>
      <c r="G354" s="140"/>
      <c r="H354" s="140"/>
      <c r="I354" s="140"/>
      <c r="J354" s="140"/>
      <c r="K354" s="140"/>
      <c r="L354" s="140"/>
      <c r="M354" s="140"/>
      <c r="N354" s="140"/>
      <c r="O354" s="13" t="s">
        <v>222</v>
      </c>
      <c r="P354" s="17">
        <v>105.3</v>
      </c>
      <c r="Q354" s="17"/>
    </row>
    <row r="355" spans="1:17" s="108" customFormat="1" ht="24" customHeight="1" x14ac:dyDescent="0.25">
      <c r="A355" s="54"/>
      <c r="B355" s="71"/>
      <c r="C355" s="382"/>
      <c r="D355" s="366"/>
      <c r="E355" s="404"/>
      <c r="F355" s="140"/>
      <c r="G355" s="140"/>
      <c r="H355" s="140"/>
      <c r="I355" s="140"/>
      <c r="J355" s="140"/>
      <c r="K355" s="140"/>
      <c r="L355" s="140"/>
      <c r="M355" s="140"/>
      <c r="N355" s="140"/>
      <c r="O355" s="225" t="s">
        <v>226</v>
      </c>
      <c r="P355" s="94">
        <v>105.3</v>
      </c>
      <c r="Q355" s="94"/>
    </row>
    <row r="356" spans="1:17" s="108" customFormat="1" ht="30" customHeight="1" x14ac:dyDescent="0.25">
      <c r="A356" s="128"/>
      <c r="B356" s="126"/>
      <c r="C356" s="403" t="s">
        <v>227</v>
      </c>
      <c r="D356" s="322" t="s">
        <v>12</v>
      </c>
      <c r="E356" s="403" t="s">
        <v>228</v>
      </c>
      <c r="F356" s="168">
        <v>8664.4</v>
      </c>
      <c r="G356" s="168">
        <f>H356</f>
        <v>7713.6</v>
      </c>
      <c r="H356" s="168">
        <v>7713.6</v>
      </c>
      <c r="I356" s="168">
        <v>0</v>
      </c>
      <c r="J356" s="168">
        <f>K356</f>
        <v>0</v>
      </c>
      <c r="K356" s="168">
        <v>0</v>
      </c>
      <c r="L356" s="168">
        <v>0</v>
      </c>
      <c r="M356" s="235" t="s">
        <v>298</v>
      </c>
      <c r="N356" s="369" t="s">
        <v>308</v>
      </c>
      <c r="O356" s="376" t="s">
        <v>14</v>
      </c>
      <c r="P356" s="377"/>
      <c r="Q356" s="378"/>
    </row>
    <row r="357" spans="1:17" s="108" customFormat="1" ht="47.25" customHeight="1" x14ac:dyDescent="0.25">
      <c r="A357" s="54"/>
      <c r="B357" s="71"/>
      <c r="C357" s="404"/>
      <c r="D357" s="323"/>
      <c r="E357" s="404"/>
      <c r="F357" s="236"/>
      <c r="G357" s="262"/>
      <c r="H357" s="262"/>
      <c r="I357" s="262"/>
      <c r="J357" s="262"/>
      <c r="K357" s="262"/>
      <c r="L357" s="262"/>
      <c r="M357" s="140"/>
      <c r="N357" s="370"/>
      <c r="O357" s="13" t="s">
        <v>216</v>
      </c>
      <c r="P357" s="7">
        <v>8664.4</v>
      </c>
      <c r="Q357" s="7">
        <v>0</v>
      </c>
    </row>
    <row r="358" spans="1:17" s="108" customFormat="1" ht="19.5" customHeight="1" x14ac:dyDescent="0.25">
      <c r="A358" s="54"/>
      <c r="B358" s="71"/>
      <c r="C358" s="404"/>
      <c r="D358" s="323"/>
      <c r="E358" s="404"/>
      <c r="F358" s="236"/>
      <c r="G358" s="262"/>
      <c r="H358" s="262"/>
      <c r="I358" s="262"/>
      <c r="J358" s="262"/>
      <c r="K358" s="262"/>
      <c r="L358" s="262"/>
      <c r="M358" s="140"/>
      <c r="N358" s="370"/>
      <c r="O358" s="376" t="s">
        <v>16</v>
      </c>
      <c r="P358" s="377"/>
      <c r="Q358" s="378"/>
    </row>
    <row r="359" spans="1:17" s="108" customFormat="1" ht="45" customHeight="1" x14ac:dyDescent="0.25">
      <c r="A359" s="58"/>
      <c r="B359" s="72"/>
      <c r="C359" s="405"/>
      <c r="D359" s="328"/>
      <c r="E359" s="405"/>
      <c r="F359" s="183"/>
      <c r="G359" s="263"/>
      <c r="H359" s="263"/>
      <c r="I359" s="263"/>
      <c r="J359" s="263"/>
      <c r="K359" s="263"/>
      <c r="L359" s="263"/>
      <c r="M359" s="111"/>
      <c r="N359" s="111"/>
      <c r="O359" s="13" t="s">
        <v>218</v>
      </c>
      <c r="P359" s="12">
        <v>731</v>
      </c>
      <c r="Q359" s="12">
        <v>0</v>
      </c>
    </row>
    <row r="360" spans="1:17" s="108" customFormat="1" ht="27.2" customHeight="1" x14ac:dyDescent="0.25">
      <c r="A360" s="128"/>
      <c r="B360" s="126"/>
      <c r="C360" s="123"/>
      <c r="D360" s="126"/>
      <c r="E360" s="123"/>
      <c r="F360" s="168"/>
      <c r="G360" s="264"/>
      <c r="H360" s="264"/>
      <c r="I360" s="264"/>
      <c r="J360" s="264"/>
      <c r="K360" s="264"/>
      <c r="L360" s="264"/>
      <c r="M360" s="133"/>
      <c r="N360" s="133"/>
      <c r="O360" s="109" t="s">
        <v>219</v>
      </c>
      <c r="P360" s="12">
        <v>357</v>
      </c>
      <c r="Q360" s="12">
        <v>0</v>
      </c>
    </row>
    <row r="361" spans="1:17" s="108" customFormat="1" ht="19.5" customHeight="1" x14ac:dyDescent="0.25">
      <c r="A361" s="54"/>
      <c r="B361" s="71"/>
      <c r="C361" s="21"/>
      <c r="D361" s="71"/>
      <c r="E361" s="21"/>
      <c r="F361" s="236"/>
      <c r="G361" s="262"/>
      <c r="H361" s="262"/>
      <c r="I361" s="262"/>
      <c r="J361" s="262"/>
      <c r="K361" s="262"/>
      <c r="L361" s="262"/>
      <c r="M361" s="110"/>
      <c r="N361" s="110"/>
      <c r="O361" s="376" t="s">
        <v>19</v>
      </c>
      <c r="P361" s="377"/>
      <c r="Q361" s="378"/>
    </row>
    <row r="362" spans="1:17" s="108" customFormat="1" ht="45.75" customHeight="1" x14ac:dyDescent="0.25">
      <c r="A362" s="54"/>
      <c r="B362" s="71"/>
      <c r="C362" s="21"/>
      <c r="D362" s="71"/>
      <c r="E362" s="21"/>
      <c r="F362" s="236"/>
      <c r="G362" s="262"/>
      <c r="H362" s="262"/>
      <c r="I362" s="262"/>
      <c r="J362" s="262"/>
      <c r="K362" s="262"/>
      <c r="L362" s="262"/>
      <c r="M362" s="110"/>
      <c r="N362" s="110"/>
      <c r="O362" s="13" t="s">
        <v>220</v>
      </c>
      <c r="P362" s="96">
        <f>(P357/P359)</f>
        <v>11.852804377564979</v>
      </c>
      <c r="Q362" s="96">
        <v>0</v>
      </c>
    </row>
    <row r="363" spans="1:17" s="108" customFormat="1" ht="27.75" customHeight="1" x14ac:dyDescent="0.25">
      <c r="A363" s="54"/>
      <c r="B363" s="71"/>
      <c r="C363" s="21"/>
      <c r="D363" s="71"/>
      <c r="E363" s="21"/>
      <c r="F363" s="236"/>
      <c r="G363" s="262"/>
      <c r="H363" s="262"/>
      <c r="I363" s="262"/>
      <c r="J363" s="262"/>
      <c r="K363" s="262"/>
      <c r="L363" s="262"/>
      <c r="M363" s="110"/>
      <c r="N363" s="110"/>
      <c r="O363" s="376" t="s">
        <v>21</v>
      </c>
      <c r="P363" s="377"/>
      <c r="Q363" s="378"/>
    </row>
    <row r="364" spans="1:17" s="108" customFormat="1" ht="52.7" customHeight="1" x14ac:dyDescent="0.25">
      <c r="A364" s="54"/>
      <c r="B364" s="71"/>
      <c r="C364" s="21"/>
      <c r="D364" s="71"/>
      <c r="E364" s="21"/>
      <c r="F364" s="236"/>
      <c r="G364" s="262"/>
      <c r="H364" s="262"/>
      <c r="I364" s="262"/>
      <c r="J364" s="262"/>
      <c r="K364" s="262"/>
      <c r="L364" s="262"/>
      <c r="M364" s="110"/>
      <c r="N364" s="110"/>
      <c r="O364" s="13" t="s">
        <v>222</v>
      </c>
      <c r="P364" s="17">
        <v>105.3</v>
      </c>
      <c r="Q364" s="17"/>
    </row>
    <row r="365" spans="1:17" s="108" customFormat="1" ht="27.75" customHeight="1" x14ac:dyDescent="0.25">
      <c r="A365" s="58"/>
      <c r="B365" s="72"/>
      <c r="C365" s="22"/>
      <c r="D365" s="72"/>
      <c r="E365" s="22"/>
      <c r="F365" s="183"/>
      <c r="G365" s="263"/>
      <c r="H365" s="263"/>
      <c r="I365" s="263"/>
      <c r="J365" s="263"/>
      <c r="K365" s="263"/>
      <c r="L365" s="263"/>
      <c r="M365" s="111"/>
      <c r="N365" s="111"/>
      <c r="O365" s="109" t="s">
        <v>226</v>
      </c>
      <c r="P365" s="17">
        <v>105.3</v>
      </c>
      <c r="Q365" s="17"/>
    </row>
    <row r="366" spans="1:17" s="108" customFormat="1" ht="30" customHeight="1" x14ac:dyDescent="0.25">
      <c r="A366" s="128"/>
      <c r="B366" s="126"/>
      <c r="C366" s="403" t="s">
        <v>229</v>
      </c>
      <c r="D366" s="365" t="s">
        <v>12</v>
      </c>
      <c r="E366" s="369" t="s">
        <v>230</v>
      </c>
      <c r="F366" s="168">
        <v>1066.2</v>
      </c>
      <c r="G366" s="168">
        <f>H366</f>
        <v>1066.2</v>
      </c>
      <c r="H366" s="168">
        <v>1066.2</v>
      </c>
      <c r="I366" s="168">
        <v>0</v>
      </c>
      <c r="J366" s="168">
        <f>K366</f>
        <v>0</v>
      </c>
      <c r="K366" s="168">
        <v>0</v>
      </c>
      <c r="L366" s="168">
        <v>0</v>
      </c>
      <c r="M366" s="235" t="s">
        <v>298</v>
      </c>
      <c r="N366" s="369" t="s">
        <v>308</v>
      </c>
      <c r="O366" s="376" t="s">
        <v>14</v>
      </c>
      <c r="P366" s="377"/>
      <c r="Q366" s="378"/>
    </row>
    <row r="367" spans="1:17" s="108" customFormat="1" ht="47.25" customHeight="1" x14ac:dyDescent="0.25">
      <c r="A367" s="54"/>
      <c r="B367" s="71"/>
      <c r="C367" s="404"/>
      <c r="D367" s="366"/>
      <c r="E367" s="370"/>
      <c r="F367" s="146"/>
      <c r="G367" s="140"/>
      <c r="H367" s="140"/>
      <c r="I367" s="140"/>
      <c r="J367" s="140"/>
      <c r="K367" s="140"/>
      <c r="L367" s="140"/>
      <c r="M367" s="140"/>
      <c r="N367" s="370"/>
      <c r="O367" s="13" t="s">
        <v>231</v>
      </c>
      <c r="P367" s="7">
        <v>1066.2</v>
      </c>
      <c r="Q367" s="7">
        <v>0</v>
      </c>
    </row>
    <row r="368" spans="1:17" s="108" customFormat="1" ht="27.75" customHeight="1" x14ac:dyDescent="0.25">
      <c r="A368" s="54"/>
      <c r="B368" s="71"/>
      <c r="C368" s="404"/>
      <c r="D368" s="366"/>
      <c r="E368" s="370"/>
      <c r="F368" s="146"/>
      <c r="G368" s="140"/>
      <c r="H368" s="140"/>
      <c r="I368" s="140"/>
      <c r="J368" s="140"/>
      <c r="K368" s="140"/>
      <c r="L368" s="140"/>
      <c r="M368" s="140"/>
      <c r="N368" s="370"/>
      <c r="O368" s="376" t="s">
        <v>16</v>
      </c>
      <c r="P368" s="377"/>
      <c r="Q368" s="378"/>
    </row>
    <row r="369" spans="1:17" s="108" customFormat="1" ht="49.5" customHeight="1" x14ac:dyDescent="0.25">
      <c r="A369" s="54"/>
      <c r="B369" s="71"/>
      <c r="C369" s="404"/>
      <c r="D369" s="366"/>
      <c r="E369" s="370"/>
      <c r="F369" s="146"/>
      <c r="G369" s="140"/>
      <c r="H369" s="140"/>
      <c r="I369" s="140"/>
      <c r="J369" s="140"/>
      <c r="K369" s="140"/>
      <c r="L369" s="140"/>
      <c r="M369" s="140"/>
      <c r="N369" s="140"/>
      <c r="O369" s="13" t="s">
        <v>232</v>
      </c>
      <c r="P369" s="12">
        <v>15</v>
      </c>
      <c r="Q369" s="12">
        <v>0</v>
      </c>
    </row>
    <row r="370" spans="1:17" s="108" customFormat="1" ht="27.2" customHeight="1" x14ac:dyDescent="0.25">
      <c r="A370" s="54"/>
      <c r="B370" s="71"/>
      <c r="C370" s="404"/>
      <c r="D370" s="366"/>
      <c r="E370" s="370"/>
      <c r="F370" s="146"/>
      <c r="G370" s="140"/>
      <c r="H370" s="140"/>
      <c r="I370" s="140"/>
      <c r="J370" s="140"/>
      <c r="K370" s="140"/>
      <c r="L370" s="140"/>
      <c r="M370" s="140"/>
      <c r="N370" s="140"/>
      <c r="O370" s="109" t="s">
        <v>219</v>
      </c>
      <c r="P370" s="12">
        <v>8</v>
      </c>
      <c r="Q370" s="12">
        <v>0</v>
      </c>
    </row>
    <row r="371" spans="1:17" s="108" customFormat="1" ht="19.5" customHeight="1" x14ac:dyDescent="0.25">
      <c r="A371" s="54"/>
      <c r="B371" s="71"/>
      <c r="C371" s="404"/>
      <c r="D371" s="366"/>
      <c r="E371" s="370"/>
      <c r="F371" s="146"/>
      <c r="G371" s="140"/>
      <c r="H371" s="140"/>
      <c r="I371" s="140"/>
      <c r="J371" s="140"/>
      <c r="K371" s="140"/>
      <c r="L371" s="140"/>
      <c r="M371" s="140"/>
      <c r="N371" s="140"/>
      <c r="O371" s="376" t="s">
        <v>19</v>
      </c>
      <c r="P371" s="377"/>
      <c r="Q371" s="378"/>
    </row>
    <row r="372" spans="1:17" s="108" customFormat="1" ht="45.75" customHeight="1" x14ac:dyDescent="0.25">
      <c r="A372" s="54"/>
      <c r="B372" s="71"/>
      <c r="C372" s="21"/>
      <c r="D372" s="71"/>
      <c r="E372" s="21"/>
      <c r="F372" s="169"/>
      <c r="G372" s="110"/>
      <c r="H372" s="110"/>
      <c r="I372" s="110"/>
      <c r="J372" s="110"/>
      <c r="K372" s="110"/>
      <c r="L372" s="110"/>
      <c r="M372" s="110"/>
      <c r="N372" s="110"/>
      <c r="O372" s="13" t="s">
        <v>233</v>
      </c>
      <c r="P372" s="96">
        <f>(P367/P369)</f>
        <v>71.08</v>
      </c>
      <c r="Q372" s="96">
        <v>0</v>
      </c>
    </row>
    <row r="373" spans="1:17" s="108" customFormat="1" ht="18.75" customHeight="1" x14ac:dyDescent="0.25">
      <c r="A373" s="54"/>
      <c r="B373" s="71"/>
      <c r="C373" s="21"/>
      <c r="D373" s="71"/>
      <c r="E373" s="21"/>
      <c r="F373" s="169"/>
      <c r="G373" s="110"/>
      <c r="H373" s="110"/>
      <c r="I373" s="110"/>
      <c r="J373" s="110"/>
      <c r="K373" s="110"/>
      <c r="L373" s="110"/>
      <c r="M373" s="110"/>
      <c r="N373" s="110"/>
      <c r="O373" s="376" t="s">
        <v>21</v>
      </c>
      <c r="P373" s="377"/>
      <c r="Q373" s="378"/>
    </row>
    <row r="374" spans="1:17" s="108" customFormat="1" ht="52.7" customHeight="1" x14ac:dyDescent="0.25">
      <c r="A374" s="54"/>
      <c r="B374" s="71"/>
      <c r="C374" s="21"/>
      <c r="D374" s="71"/>
      <c r="E374" s="21"/>
      <c r="F374" s="169"/>
      <c r="G374" s="110"/>
      <c r="H374" s="110"/>
      <c r="I374" s="110"/>
      <c r="J374" s="110"/>
      <c r="K374" s="110"/>
      <c r="L374" s="110"/>
      <c r="M374" s="110"/>
      <c r="N374" s="110"/>
      <c r="O374" s="13" t="s">
        <v>234</v>
      </c>
      <c r="P374" s="17">
        <v>100</v>
      </c>
      <c r="Q374" s="17"/>
    </row>
    <row r="375" spans="1:17" s="108" customFormat="1" ht="27.75" customHeight="1" x14ac:dyDescent="0.25">
      <c r="A375" s="58"/>
      <c r="B375" s="72"/>
      <c r="C375" s="22"/>
      <c r="D375" s="72"/>
      <c r="E375" s="22"/>
      <c r="F375" s="170"/>
      <c r="G375" s="111"/>
      <c r="H375" s="111"/>
      <c r="I375" s="111"/>
      <c r="J375" s="111"/>
      <c r="K375" s="111"/>
      <c r="L375" s="111"/>
      <c r="M375" s="111"/>
      <c r="N375" s="111"/>
      <c r="O375" s="109" t="s">
        <v>226</v>
      </c>
      <c r="P375" s="17">
        <v>100</v>
      </c>
      <c r="Q375" s="17"/>
    </row>
    <row r="376" spans="1:17" s="108" customFormat="1" ht="24" customHeight="1" x14ac:dyDescent="0.25">
      <c r="A376" s="369"/>
      <c r="B376" s="369"/>
      <c r="C376" s="369"/>
      <c r="D376" s="369"/>
      <c r="E376" s="151" t="s">
        <v>276</v>
      </c>
      <c r="F376" s="152">
        <f>F377+F378</f>
        <v>137623.6</v>
      </c>
      <c r="G376" s="152">
        <f t="shared" ref="G376:L376" si="28">G377+G378</f>
        <v>97787.3</v>
      </c>
      <c r="H376" s="152">
        <f t="shared" si="28"/>
        <v>97787.3</v>
      </c>
      <c r="I376" s="152">
        <f t="shared" si="28"/>
        <v>0</v>
      </c>
      <c r="J376" s="152">
        <f t="shared" si="28"/>
        <v>57339.6</v>
      </c>
      <c r="K376" s="152">
        <f t="shared" si="28"/>
        <v>57339.6</v>
      </c>
      <c r="L376" s="152">
        <f t="shared" si="28"/>
        <v>0</v>
      </c>
      <c r="M376" s="152" t="s">
        <v>302</v>
      </c>
      <c r="N376" s="152" t="s">
        <v>302</v>
      </c>
      <c r="O376" s="588"/>
      <c r="P376" s="589"/>
      <c r="Q376" s="590"/>
    </row>
    <row r="377" spans="1:17" s="108" customFormat="1" ht="24" customHeight="1" x14ac:dyDescent="0.25">
      <c r="A377" s="370"/>
      <c r="B377" s="370"/>
      <c r="C377" s="370"/>
      <c r="D377" s="370"/>
      <c r="E377" s="151" t="s">
        <v>274</v>
      </c>
      <c r="F377" s="152">
        <f>F338+F346+F356+F366</f>
        <v>116529.9</v>
      </c>
      <c r="G377" s="152">
        <f t="shared" ref="G377:L377" si="29">G338+G346+G356+G366</f>
        <v>97787.3</v>
      </c>
      <c r="H377" s="152">
        <f t="shared" si="29"/>
        <v>97787.3</v>
      </c>
      <c r="I377" s="152">
        <f t="shared" si="29"/>
        <v>0</v>
      </c>
      <c r="J377" s="152">
        <f t="shared" si="29"/>
        <v>57339.6</v>
      </c>
      <c r="K377" s="152">
        <f t="shared" si="29"/>
        <v>57339.6</v>
      </c>
      <c r="L377" s="152">
        <f t="shared" si="29"/>
        <v>0</v>
      </c>
      <c r="M377" s="152" t="s">
        <v>302</v>
      </c>
      <c r="N377" s="152" t="s">
        <v>302</v>
      </c>
      <c r="O377" s="591"/>
      <c r="P377" s="592"/>
      <c r="Q377" s="593"/>
    </row>
    <row r="378" spans="1:17" s="108" customFormat="1" ht="24" customHeight="1" x14ac:dyDescent="0.25">
      <c r="A378" s="386"/>
      <c r="B378" s="386"/>
      <c r="C378" s="386"/>
      <c r="D378" s="386"/>
      <c r="E378" s="151" t="s">
        <v>59</v>
      </c>
      <c r="F378" s="152">
        <f>F339</f>
        <v>21093.7</v>
      </c>
      <c r="G378" s="152">
        <f t="shared" ref="G378:L378" si="30">G339</f>
        <v>0</v>
      </c>
      <c r="H378" s="152">
        <f t="shared" si="30"/>
        <v>0</v>
      </c>
      <c r="I378" s="152">
        <f t="shared" si="30"/>
        <v>0</v>
      </c>
      <c r="J378" s="152">
        <f t="shared" si="30"/>
        <v>0</v>
      </c>
      <c r="K378" s="152">
        <f t="shared" si="30"/>
        <v>0</v>
      </c>
      <c r="L378" s="152">
        <f t="shared" si="30"/>
        <v>0</v>
      </c>
      <c r="M378" s="152" t="s">
        <v>302</v>
      </c>
      <c r="N378" s="152" t="s">
        <v>302</v>
      </c>
      <c r="O378" s="594"/>
      <c r="P378" s="595"/>
      <c r="Q378" s="596"/>
    </row>
    <row r="379" spans="1:17" s="108" customFormat="1" ht="23.25" customHeight="1" x14ac:dyDescent="0.25">
      <c r="A379" s="455" t="s">
        <v>235</v>
      </c>
      <c r="B379" s="603"/>
      <c r="C379" s="603"/>
      <c r="D379" s="603"/>
      <c r="E379" s="603"/>
      <c r="F379" s="603"/>
      <c r="G379" s="603"/>
      <c r="H379" s="603"/>
      <c r="I379" s="603"/>
      <c r="J379" s="603"/>
      <c r="K379" s="603"/>
      <c r="L379" s="603"/>
      <c r="M379" s="603"/>
      <c r="N379" s="603"/>
      <c r="O379" s="603"/>
      <c r="P379" s="603"/>
      <c r="Q379" s="604"/>
    </row>
    <row r="380" spans="1:17" s="108" customFormat="1" ht="27.75" customHeight="1" x14ac:dyDescent="0.25">
      <c r="A380" s="365"/>
      <c r="B380" s="389" t="s">
        <v>236</v>
      </c>
      <c r="C380" s="381" t="s">
        <v>237</v>
      </c>
      <c r="D380" s="410" t="s">
        <v>12</v>
      </c>
      <c r="E380" s="379" t="s">
        <v>238</v>
      </c>
      <c r="F380" s="79">
        <v>200</v>
      </c>
      <c r="G380" s="181">
        <f>H380</f>
        <v>0</v>
      </c>
      <c r="H380" s="79">
        <v>0</v>
      </c>
      <c r="I380" s="181">
        <v>0</v>
      </c>
      <c r="J380" s="79">
        <f>K380</f>
        <v>0</v>
      </c>
      <c r="K380" s="181">
        <v>0</v>
      </c>
      <c r="L380" s="79">
        <v>0</v>
      </c>
      <c r="M380" s="319" t="s">
        <v>298</v>
      </c>
      <c r="N380" s="365" t="s">
        <v>304</v>
      </c>
      <c r="O380" s="376" t="s">
        <v>14</v>
      </c>
      <c r="P380" s="377"/>
      <c r="Q380" s="378"/>
    </row>
    <row r="381" spans="1:17" s="108" customFormat="1" ht="23.25" customHeight="1" x14ac:dyDescent="0.25">
      <c r="A381" s="366"/>
      <c r="B381" s="390"/>
      <c r="C381" s="382"/>
      <c r="D381" s="411"/>
      <c r="E381" s="380"/>
      <c r="F381" s="343"/>
      <c r="G381" s="349"/>
      <c r="H381" s="320"/>
      <c r="I381" s="349"/>
      <c r="J381" s="320"/>
      <c r="K381" s="349"/>
      <c r="L381" s="320"/>
      <c r="M381" s="320"/>
      <c r="N381" s="366"/>
      <c r="O381" s="13" t="s">
        <v>25</v>
      </c>
      <c r="P381" s="62">
        <v>200</v>
      </c>
      <c r="Q381" s="62">
        <v>0</v>
      </c>
    </row>
    <row r="382" spans="1:17" s="108" customFormat="1" ht="25.5" customHeight="1" x14ac:dyDescent="0.25">
      <c r="A382" s="366"/>
      <c r="B382" s="390"/>
      <c r="C382" s="382"/>
      <c r="D382" s="411"/>
      <c r="E382" s="380"/>
      <c r="F382" s="343"/>
      <c r="G382" s="349"/>
      <c r="H382" s="320"/>
      <c r="I382" s="349"/>
      <c r="J382" s="320"/>
      <c r="K382" s="349"/>
      <c r="L382" s="320"/>
      <c r="M382" s="320"/>
      <c r="N382" s="366"/>
      <c r="O382" s="376" t="s">
        <v>16</v>
      </c>
      <c r="P382" s="377"/>
      <c r="Q382" s="378"/>
    </row>
    <row r="383" spans="1:17" s="108" customFormat="1" ht="48.95" customHeight="1" x14ac:dyDescent="0.25">
      <c r="A383" s="21"/>
      <c r="B383" s="390"/>
      <c r="C383" s="382"/>
      <c r="D383" s="411"/>
      <c r="E383" s="380"/>
      <c r="F383" s="343"/>
      <c r="G383" s="75"/>
      <c r="H383" s="71"/>
      <c r="I383" s="75"/>
      <c r="J383" s="71"/>
      <c r="K383" s="75"/>
      <c r="L383" s="71"/>
      <c r="M383" s="71"/>
      <c r="N383" s="75"/>
      <c r="O383" s="13" t="s">
        <v>239</v>
      </c>
      <c r="P383" s="62">
        <v>1</v>
      </c>
      <c r="Q383" s="62">
        <v>0</v>
      </c>
    </row>
    <row r="384" spans="1:17" s="108" customFormat="1" ht="19.5" customHeight="1" x14ac:dyDescent="0.25">
      <c r="A384" s="21"/>
      <c r="B384" s="390"/>
      <c r="C384" s="382"/>
      <c r="D384" s="411"/>
      <c r="E384" s="380"/>
      <c r="F384" s="343"/>
      <c r="G384" s="75"/>
      <c r="H384" s="71"/>
      <c r="I384" s="75"/>
      <c r="J384" s="71"/>
      <c r="K384" s="75"/>
      <c r="L384" s="71"/>
      <c r="M384" s="71"/>
      <c r="N384" s="75"/>
      <c r="O384" s="376" t="s">
        <v>19</v>
      </c>
      <c r="P384" s="377"/>
      <c r="Q384" s="378"/>
    </row>
    <row r="385" spans="1:17" s="108" customFormat="1" ht="45.2" customHeight="1" x14ac:dyDescent="0.25">
      <c r="A385" s="21"/>
      <c r="B385" s="30"/>
      <c r="C385" s="382"/>
      <c r="D385" s="349"/>
      <c r="E385" s="380"/>
      <c r="F385" s="343"/>
      <c r="G385" s="75"/>
      <c r="H385" s="71"/>
      <c r="I385" s="75"/>
      <c r="J385" s="71"/>
      <c r="K385" s="75"/>
      <c r="L385" s="71"/>
      <c r="M385" s="71"/>
      <c r="N385" s="75"/>
      <c r="O385" s="88" t="s">
        <v>240</v>
      </c>
      <c r="P385" s="45">
        <f>P381/P383</f>
        <v>200</v>
      </c>
      <c r="Q385" s="45">
        <v>0</v>
      </c>
    </row>
    <row r="386" spans="1:17" s="108" customFormat="1" ht="21.75" customHeight="1" x14ac:dyDescent="0.25">
      <c r="A386" s="21"/>
      <c r="B386" s="30"/>
      <c r="C386" s="382"/>
      <c r="D386" s="349"/>
      <c r="E386" s="54"/>
      <c r="F386" s="343"/>
      <c r="G386" s="75"/>
      <c r="H386" s="71"/>
      <c r="I386" s="75"/>
      <c r="J386" s="71"/>
      <c r="K386" s="75"/>
      <c r="L386" s="71"/>
      <c r="M386" s="71"/>
      <c r="N386" s="75"/>
      <c r="O386" s="376" t="s">
        <v>21</v>
      </c>
      <c r="P386" s="377"/>
      <c r="Q386" s="378"/>
    </row>
    <row r="387" spans="1:17" s="108" customFormat="1" ht="21" customHeight="1" x14ac:dyDescent="0.25">
      <c r="A387" s="21"/>
      <c r="B387" s="30"/>
      <c r="C387" s="382"/>
      <c r="D387" s="349"/>
      <c r="E387" s="54"/>
      <c r="F387" s="343"/>
      <c r="G387" s="75"/>
      <c r="H387" s="71"/>
      <c r="I387" s="75"/>
      <c r="J387" s="71"/>
      <c r="K387" s="75"/>
      <c r="L387" s="71"/>
      <c r="M387" s="71"/>
      <c r="N387" s="75"/>
      <c r="O387" s="88" t="s">
        <v>148</v>
      </c>
      <c r="P387" s="6">
        <v>100</v>
      </c>
      <c r="Q387" s="6"/>
    </row>
    <row r="388" spans="1:17" s="108" customFormat="1" ht="19.5" customHeight="1" x14ac:dyDescent="0.25">
      <c r="A388" s="567"/>
      <c r="B388" s="567"/>
      <c r="C388" s="507"/>
      <c r="D388" s="507"/>
      <c r="E388" s="151" t="s">
        <v>51</v>
      </c>
      <c r="F388" s="152">
        <f>F389</f>
        <v>200</v>
      </c>
      <c r="G388" s="152">
        <f t="shared" ref="G388:L388" si="31">G389</f>
        <v>0</v>
      </c>
      <c r="H388" s="152">
        <f t="shared" si="31"/>
        <v>0</v>
      </c>
      <c r="I388" s="152">
        <f t="shared" si="31"/>
        <v>0</v>
      </c>
      <c r="J388" s="152">
        <f t="shared" si="31"/>
        <v>0</v>
      </c>
      <c r="K388" s="152">
        <f t="shared" si="31"/>
        <v>0</v>
      </c>
      <c r="L388" s="152">
        <f t="shared" si="31"/>
        <v>0</v>
      </c>
      <c r="M388" s="152" t="s">
        <v>302</v>
      </c>
      <c r="N388" s="152" t="s">
        <v>302</v>
      </c>
      <c r="O388" s="597"/>
      <c r="P388" s="598"/>
      <c r="Q388" s="599"/>
    </row>
    <row r="389" spans="1:17" s="108" customFormat="1" ht="17.25" customHeight="1" x14ac:dyDescent="0.25">
      <c r="A389" s="568"/>
      <c r="B389" s="568"/>
      <c r="C389" s="509"/>
      <c r="D389" s="509"/>
      <c r="E389" s="151" t="s">
        <v>274</v>
      </c>
      <c r="F389" s="152">
        <f>F380</f>
        <v>200</v>
      </c>
      <c r="G389" s="152">
        <f t="shared" ref="G389:L389" si="32">G380</f>
        <v>0</v>
      </c>
      <c r="H389" s="152">
        <f t="shared" si="32"/>
        <v>0</v>
      </c>
      <c r="I389" s="152">
        <f t="shared" si="32"/>
        <v>0</v>
      </c>
      <c r="J389" s="152">
        <f t="shared" si="32"/>
        <v>0</v>
      </c>
      <c r="K389" s="152">
        <f t="shared" si="32"/>
        <v>0</v>
      </c>
      <c r="L389" s="152">
        <f t="shared" si="32"/>
        <v>0</v>
      </c>
      <c r="M389" s="152" t="s">
        <v>302</v>
      </c>
      <c r="N389" s="152" t="s">
        <v>302</v>
      </c>
      <c r="O389" s="600"/>
      <c r="P389" s="601"/>
      <c r="Q389" s="602"/>
    </row>
    <row r="390" spans="1:17" s="108" customFormat="1" ht="27.75" customHeight="1" x14ac:dyDescent="0.25">
      <c r="A390" s="373" t="s">
        <v>241</v>
      </c>
      <c r="B390" s="374"/>
      <c r="C390" s="374"/>
      <c r="D390" s="374"/>
      <c r="E390" s="374"/>
      <c r="F390" s="374"/>
      <c r="G390" s="374"/>
      <c r="H390" s="374"/>
      <c r="I390" s="374"/>
      <c r="J390" s="374"/>
      <c r="K390" s="374"/>
      <c r="L390" s="374"/>
      <c r="M390" s="374"/>
      <c r="N390" s="374"/>
      <c r="O390" s="374"/>
      <c r="P390" s="374"/>
      <c r="Q390" s="375"/>
    </row>
    <row r="391" spans="1:17" s="108" customFormat="1" ht="32.25" customHeight="1" x14ac:dyDescent="0.25">
      <c r="A391" s="369"/>
      <c r="B391" s="381" t="s">
        <v>236</v>
      </c>
      <c r="C391" s="381" t="s">
        <v>242</v>
      </c>
      <c r="D391" s="365" t="s">
        <v>12</v>
      </c>
      <c r="E391" s="379" t="s">
        <v>243</v>
      </c>
      <c r="F391" s="79">
        <f>F392+F393</f>
        <v>37219.300000000003</v>
      </c>
      <c r="G391" s="181">
        <f>G392+G393</f>
        <v>39002.199999999997</v>
      </c>
      <c r="H391" s="79">
        <f>H392</f>
        <v>34822.199999999997</v>
      </c>
      <c r="I391" s="181">
        <f>I393</f>
        <v>4180</v>
      </c>
      <c r="J391" s="79">
        <f>J392</f>
        <v>2971.3</v>
      </c>
      <c r="K391" s="181">
        <f>K392</f>
        <v>2971.3</v>
      </c>
      <c r="L391" s="79">
        <f>L393</f>
        <v>0</v>
      </c>
      <c r="M391" s="221" t="s">
        <v>300</v>
      </c>
      <c r="N391" s="393" t="s">
        <v>309</v>
      </c>
      <c r="O391" s="376" t="s">
        <v>14</v>
      </c>
      <c r="P391" s="377"/>
      <c r="Q391" s="378"/>
    </row>
    <row r="392" spans="1:17" s="108" customFormat="1" ht="39.75" customHeight="1" x14ac:dyDescent="0.25">
      <c r="A392" s="370"/>
      <c r="B392" s="382"/>
      <c r="C392" s="382"/>
      <c r="D392" s="366"/>
      <c r="E392" s="380"/>
      <c r="F392" s="100">
        <v>31855.3</v>
      </c>
      <c r="G392" s="107">
        <f>H392</f>
        <v>34822.199999999997</v>
      </c>
      <c r="H392" s="100">
        <v>34822.199999999997</v>
      </c>
      <c r="I392" s="107">
        <v>0</v>
      </c>
      <c r="J392" s="100">
        <f>K392</f>
        <v>2971.3</v>
      </c>
      <c r="K392" s="107">
        <v>2971.3</v>
      </c>
      <c r="L392" s="100"/>
      <c r="M392" s="107"/>
      <c r="N392" s="394"/>
      <c r="O392" s="113" t="s">
        <v>244</v>
      </c>
      <c r="P392" s="7">
        <v>33217.9</v>
      </c>
      <c r="Q392" s="7">
        <f>J391</f>
        <v>2971.3</v>
      </c>
    </row>
    <row r="393" spans="1:17" s="108" customFormat="1" ht="48.95" customHeight="1" x14ac:dyDescent="0.25">
      <c r="A393" s="370"/>
      <c r="B393" s="382"/>
      <c r="C393" s="382"/>
      <c r="D393" s="366"/>
      <c r="E393" s="380"/>
      <c r="F393" s="100">
        <v>5364</v>
      </c>
      <c r="G393" s="107">
        <f>I393</f>
        <v>4180</v>
      </c>
      <c r="H393" s="100"/>
      <c r="I393" s="107">
        <v>4180</v>
      </c>
      <c r="J393" s="100">
        <f>K393+L393</f>
        <v>0</v>
      </c>
      <c r="K393" s="107">
        <v>0</v>
      </c>
      <c r="L393" s="100">
        <v>0</v>
      </c>
      <c r="M393" s="107"/>
      <c r="N393" s="394"/>
      <c r="O393" s="113" t="s">
        <v>245</v>
      </c>
      <c r="P393" s="7">
        <v>28412</v>
      </c>
      <c r="Q393" s="7">
        <f>K391</f>
        <v>2971.3</v>
      </c>
    </row>
    <row r="394" spans="1:17" s="108" customFormat="1" ht="66" customHeight="1" x14ac:dyDescent="0.25">
      <c r="A394" s="370"/>
      <c r="B394" s="382"/>
      <c r="C394" s="382"/>
      <c r="D394" s="366"/>
      <c r="E394" s="380"/>
      <c r="F394" s="323"/>
      <c r="G394" s="265"/>
      <c r="H394" s="266"/>
      <c r="I394" s="265"/>
      <c r="J394" s="266"/>
      <c r="K394" s="265"/>
      <c r="L394" s="266"/>
      <c r="M394" s="265"/>
      <c r="N394" s="266"/>
      <c r="O394" s="36" t="s">
        <v>246</v>
      </c>
      <c r="P394" s="7">
        <v>4001.4</v>
      </c>
      <c r="Q394" s="7">
        <v>0</v>
      </c>
    </row>
    <row r="395" spans="1:17" s="108" customFormat="1" ht="78" customHeight="1" x14ac:dyDescent="0.25">
      <c r="A395" s="21"/>
      <c r="B395" s="382"/>
      <c r="C395" s="71"/>
      <c r="D395" s="366"/>
      <c r="E395" s="380"/>
      <c r="F395" s="323"/>
      <c r="G395" s="349"/>
      <c r="H395" s="320"/>
      <c r="I395" s="349"/>
      <c r="J395" s="320"/>
      <c r="K395" s="349"/>
      <c r="L395" s="320"/>
      <c r="M395" s="349"/>
      <c r="N395" s="320"/>
      <c r="O395" s="36" t="s">
        <v>247</v>
      </c>
      <c r="P395" s="7">
        <v>3443.3</v>
      </c>
      <c r="Q395" s="7">
        <v>0</v>
      </c>
    </row>
    <row r="396" spans="1:17" s="108" customFormat="1" ht="28.5" customHeight="1" x14ac:dyDescent="0.25">
      <c r="A396" s="21"/>
      <c r="B396" s="382"/>
      <c r="C396" s="71"/>
      <c r="D396" s="320"/>
      <c r="E396" s="341"/>
      <c r="F396" s="323"/>
      <c r="G396" s="75"/>
      <c r="H396" s="71"/>
      <c r="I396" s="75"/>
      <c r="J396" s="71"/>
      <c r="K396" s="75"/>
      <c r="L396" s="71"/>
      <c r="M396" s="75"/>
      <c r="N396" s="71"/>
      <c r="O396" s="376" t="s">
        <v>16</v>
      </c>
      <c r="P396" s="377"/>
      <c r="Q396" s="378"/>
    </row>
    <row r="397" spans="1:17" s="108" customFormat="1" ht="35.25" customHeight="1" x14ac:dyDescent="0.25">
      <c r="A397" s="21"/>
      <c r="B397" s="382"/>
      <c r="C397" s="71"/>
      <c r="D397" s="320"/>
      <c r="E397" s="341"/>
      <c r="F397" s="323"/>
      <c r="G397" s="75"/>
      <c r="H397" s="71"/>
      <c r="I397" s="75"/>
      <c r="J397" s="71"/>
      <c r="K397" s="75"/>
      <c r="L397" s="71"/>
      <c r="M397" s="75"/>
      <c r="N397" s="71"/>
      <c r="O397" s="36" t="s">
        <v>218</v>
      </c>
      <c r="P397" s="12">
        <v>2220</v>
      </c>
      <c r="Q397" s="12">
        <v>214</v>
      </c>
    </row>
    <row r="398" spans="1:17" s="108" customFormat="1" ht="24.75" customHeight="1" x14ac:dyDescent="0.25">
      <c r="A398" s="21"/>
      <c r="B398" s="382"/>
      <c r="C398" s="71"/>
      <c r="D398" s="71"/>
      <c r="E398" s="54"/>
      <c r="F398" s="71"/>
      <c r="G398" s="75"/>
      <c r="H398" s="71"/>
      <c r="I398" s="75"/>
      <c r="J398" s="71"/>
      <c r="K398" s="75"/>
      <c r="L398" s="71"/>
      <c r="M398" s="75"/>
      <c r="N398" s="71"/>
      <c r="O398" s="36" t="s">
        <v>219</v>
      </c>
      <c r="P398" s="12">
        <v>1110</v>
      </c>
      <c r="Q398" s="12">
        <v>112</v>
      </c>
    </row>
    <row r="399" spans="1:17" s="108" customFormat="1" ht="34.700000000000003" customHeight="1" x14ac:dyDescent="0.25">
      <c r="A399" s="22"/>
      <c r="B399" s="383"/>
      <c r="C399" s="72"/>
      <c r="D399" s="72"/>
      <c r="E399" s="58"/>
      <c r="F399" s="72"/>
      <c r="G399" s="95"/>
      <c r="H399" s="321"/>
      <c r="I399" s="95"/>
      <c r="J399" s="321"/>
      <c r="K399" s="95"/>
      <c r="L399" s="321"/>
      <c r="M399" s="95"/>
      <c r="N399" s="321"/>
      <c r="O399" s="376" t="s">
        <v>19</v>
      </c>
      <c r="P399" s="377"/>
      <c r="Q399" s="378"/>
    </row>
    <row r="400" spans="1:17" s="108" customFormat="1" ht="36" customHeight="1" x14ac:dyDescent="0.25">
      <c r="A400" s="21"/>
      <c r="B400" s="21"/>
      <c r="C400" s="71"/>
      <c r="D400" s="71"/>
      <c r="E400" s="54"/>
      <c r="F400" s="71"/>
      <c r="G400" s="75"/>
      <c r="H400" s="71"/>
      <c r="I400" s="75"/>
      <c r="J400" s="71"/>
      <c r="K400" s="75"/>
      <c r="L400" s="71"/>
      <c r="M400" s="75"/>
      <c r="N400" s="71"/>
      <c r="O400" s="49" t="s">
        <v>248</v>
      </c>
      <c r="P400" s="139">
        <f>P392/P397</f>
        <v>14.963018018018019</v>
      </c>
      <c r="Q400" s="139">
        <f>Q392/Q397</f>
        <v>13.884579439252338</v>
      </c>
    </row>
    <row r="401" spans="1:17" s="108" customFormat="1" ht="48.95" customHeight="1" x14ac:dyDescent="0.25">
      <c r="A401" s="21"/>
      <c r="B401" s="21"/>
      <c r="C401" s="71"/>
      <c r="D401" s="71"/>
      <c r="E401" s="54"/>
      <c r="F401" s="71"/>
      <c r="G401" s="75"/>
      <c r="H401" s="71"/>
      <c r="I401" s="75"/>
      <c r="J401" s="71"/>
      <c r="K401" s="75"/>
      <c r="L401" s="71"/>
      <c r="M401" s="75"/>
      <c r="N401" s="71"/>
      <c r="O401" s="93" t="s">
        <v>249</v>
      </c>
      <c r="P401" s="96">
        <f>P393/P397</f>
        <v>12.798198198198198</v>
      </c>
      <c r="Q401" s="96">
        <f>Q393/Q397</f>
        <v>13.884579439252338</v>
      </c>
    </row>
    <row r="402" spans="1:17" s="108" customFormat="1" ht="22.5" customHeight="1" x14ac:dyDescent="0.25">
      <c r="A402" s="21"/>
      <c r="B402" s="21"/>
      <c r="C402" s="71"/>
      <c r="D402" s="71"/>
      <c r="E402" s="54"/>
      <c r="F402" s="71"/>
      <c r="G402" s="75"/>
      <c r="H402" s="71"/>
      <c r="I402" s="75"/>
      <c r="J402" s="71"/>
      <c r="K402" s="75"/>
      <c r="L402" s="71"/>
      <c r="M402" s="75"/>
      <c r="N402" s="71"/>
      <c r="O402" s="376" t="s">
        <v>21</v>
      </c>
      <c r="P402" s="377"/>
      <c r="Q402" s="378"/>
    </row>
    <row r="403" spans="1:17" s="108" customFormat="1" ht="54.75" customHeight="1" x14ac:dyDescent="0.25">
      <c r="A403" s="21"/>
      <c r="B403" s="28"/>
      <c r="C403" s="55"/>
      <c r="D403" s="71"/>
      <c r="E403" s="54"/>
      <c r="F403" s="71"/>
      <c r="G403" s="75"/>
      <c r="H403" s="71"/>
      <c r="I403" s="75"/>
      <c r="J403" s="71"/>
      <c r="K403" s="75"/>
      <c r="L403" s="71"/>
      <c r="M403" s="75"/>
      <c r="N403" s="71"/>
      <c r="O403" s="36" t="s">
        <v>222</v>
      </c>
      <c r="P403" s="17">
        <v>100</v>
      </c>
      <c r="Q403" s="17"/>
    </row>
    <row r="404" spans="1:17" s="108" customFormat="1" ht="36.75" customHeight="1" x14ac:dyDescent="0.25">
      <c r="A404" s="21"/>
      <c r="B404" s="28"/>
      <c r="C404" s="55"/>
      <c r="D404" s="71"/>
      <c r="E404" s="54"/>
      <c r="F404" s="71"/>
      <c r="G404" s="75"/>
      <c r="H404" s="71"/>
      <c r="I404" s="75"/>
      <c r="J404" s="71"/>
      <c r="K404" s="75"/>
      <c r="L404" s="71"/>
      <c r="M404" s="75"/>
      <c r="N404" s="71"/>
      <c r="O404" s="114" t="s">
        <v>226</v>
      </c>
      <c r="P404" s="94">
        <v>100</v>
      </c>
      <c r="Q404" s="94"/>
    </row>
    <row r="405" spans="1:17" s="108" customFormat="1" ht="18.75" customHeight="1" x14ac:dyDescent="0.25">
      <c r="A405" s="412"/>
      <c r="B405" s="413"/>
      <c r="C405" s="413"/>
      <c r="D405" s="414"/>
      <c r="E405" s="155" t="s">
        <v>277</v>
      </c>
      <c r="F405" s="157">
        <f>F406+F407</f>
        <v>37219.300000000003</v>
      </c>
      <c r="G405" s="157">
        <f t="shared" ref="G405:L405" si="33">G406+G407</f>
        <v>39002.199999999997</v>
      </c>
      <c r="H405" s="157">
        <f t="shared" si="33"/>
        <v>34822.199999999997</v>
      </c>
      <c r="I405" s="157">
        <f t="shared" si="33"/>
        <v>4180</v>
      </c>
      <c r="J405" s="157">
        <f t="shared" si="33"/>
        <v>2971.3</v>
      </c>
      <c r="K405" s="157">
        <f t="shared" si="33"/>
        <v>2971.3</v>
      </c>
      <c r="L405" s="157">
        <f t="shared" si="33"/>
        <v>0</v>
      </c>
      <c r="M405" s="157" t="s">
        <v>302</v>
      </c>
      <c r="N405" s="157" t="s">
        <v>302</v>
      </c>
      <c r="O405" s="421"/>
      <c r="P405" s="422"/>
      <c r="Q405" s="423"/>
    </row>
    <row r="406" spans="1:17" s="108" customFormat="1" ht="18.75" customHeight="1" x14ac:dyDescent="0.25">
      <c r="A406" s="415"/>
      <c r="B406" s="416"/>
      <c r="C406" s="416"/>
      <c r="D406" s="417"/>
      <c r="E406" s="151" t="s">
        <v>274</v>
      </c>
      <c r="F406" s="152">
        <f>F392</f>
        <v>31855.3</v>
      </c>
      <c r="G406" s="152">
        <f t="shared" ref="G406:L406" si="34">G392</f>
        <v>34822.199999999997</v>
      </c>
      <c r="H406" s="152">
        <f t="shared" si="34"/>
        <v>34822.199999999997</v>
      </c>
      <c r="I406" s="152">
        <f t="shared" si="34"/>
        <v>0</v>
      </c>
      <c r="J406" s="152">
        <f t="shared" si="34"/>
        <v>2971.3</v>
      </c>
      <c r="K406" s="152">
        <f t="shared" si="34"/>
        <v>2971.3</v>
      </c>
      <c r="L406" s="152">
        <f t="shared" si="34"/>
        <v>0</v>
      </c>
      <c r="M406" s="157" t="s">
        <v>302</v>
      </c>
      <c r="N406" s="157" t="s">
        <v>302</v>
      </c>
      <c r="O406" s="424"/>
      <c r="P406" s="425"/>
      <c r="Q406" s="426"/>
    </row>
    <row r="407" spans="1:17" s="108" customFormat="1" ht="27.75" customHeight="1" x14ac:dyDescent="0.25">
      <c r="A407" s="418"/>
      <c r="B407" s="419"/>
      <c r="C407" s="419"/>
      <c r="D407" s="420"/>
      <c r="E407" s="151" t="s">
        <v>278</v>
      </c>
      <c r="F407" s="152">
        <f>F393</f>
        <v>5364</v>
      </c>
      <c r="G407" s="152">
        <f t="shared" ref="G407:L407" si="35">G393</f>
        <v>4180</v>
      </c>
      <c r="H407" s="152">
        <f t="shared" si="35"/>
        <v>0</v>
      </c>
      <c r="I407" s="152">
        <f t="shared" si="35"/>
        <v>4180</v>
      </c>
      <c r="J407" s="152">
        <f t="shared" si="35"/>
        <v>0</v>
      </c>
      <c r="K407" s="152">
        <f t="shared" si="35"/>
        <v>0</v>
      </c>
      <c r="L407" s="152">
        <f t="shared" si="35"/>
        <v>0</v>
      </c>
      <c r="M407" s="157" t="s">
        <v>302</v>
      </c>
      <c r="N407" s="157" t="s">
        <v>302</v>
      </c>
      <c r="O407" s="427"/>
      <c r="P407" s="428"/>
      <c r="Q407" s="429"/>
    </row>
    <row r="408" spans="1:17" s="108" customFormat="1" ht="29.25" customHeight="1" x14ac:dyDescent="0.25">
      <c r="A408" s="373" t="s">
        <v>251</v>
      </c>
      <c r="B408" s="374"/>
      <c r="C408" s="374"/>
      <c r="D408" s="374"/>
      <c r="E408" s="374"/>
      <c r="F408" s="374"/>
      <c r="G408" s="374"/>
      <c r="H408" s="374"/>
      <c r="I408" s="374"/>
      <c r="J408" s="374"/>
      <c r="K408" s="374"/>
      <c r="L408" s="374"/>
      <c r="M408" s="374"/>
      <c r="N408" s="374"/>
      <c r="O408" s="374"/>
      <c r="P408" s="374"/>
      <c r="Q408" s="375"/>
    </row>
    <row r="409" spans="1:17" s="2" customFormat="1" ht="23.25" customHeight="1" x14ac:dyDescent="0.2">
      <c r="A409" s="369"/>
      <c r="B409" s="403" t="s">
        <v>236</v>
      </c>
      <c r="C409" s="403" t="s">
        <v>252</v>
      </c>
      <c r="D409" s="369" t="s">
        <v>12</v>
      </c>
      <c r="E409" s="403" t="s">
        <v>243</v>
      </c>
      <c r="F409" s="352">
        <v>673.9</v>
      </c>
      <c r="G409" s="232">
        <f>H409</f>
        <v>0</v>
      </c>
      <c r="H409" s="352">
        <v>0</v>
      </c>
      <c r="I409" s="232">
        <v>0</v>
      </c>
      <c r="J409" s="352">
        <f>K409</f>
        <v>0</v>
      </c>
      <c r="K409" s="232">
        <v>0</v>
      </c>
      <c r="L409" s="352">
        <v>0</v>
      </c>
      <c r="M409" s="316" t="s">
        <v>298</v>
      </c>
      <c r="N409" s="369" t="s">
        <v>304</v>
      </c>
      <c r="O409" s="376" t="s">
        <v>14</v>
      </c>
      <c r="P409" s="377"/>
      <c r="Q409" s="378"/>
    </row>
    <row r="410" spans="1:17" s="2" customFormat="1" ht="54.75" customHeight="1" x14ac:dyDescent="0.2">
      <c r="A410" s="370"/>
      <c r="B410" s="404"/>
      <c r="C410" s="404"/>
      <c r="D410" s="370"/>
      <c r="E410" s="404"/>
      <c r="F410" s="353"/>
      <c r="G410" s="338"/>
      <c r="H410" s="317"/>
      <c r="I410" s="338"/>
      <c r="J410" s="317"/>
      <c r="K410" s="338"/>
      <c r="L410" s="317"/>
      <c r="M410" s="317"/>
      <c r="N410" s="370"/>
      <c r="O410" s="205" t="s">
        <v>253</v>
      </c>
      <c r="P410" s="41">
        <v>673.9</v>
      </c>
      <c r="Q410" s="41">
        <v>0</v>
      </c>
    </row>
    <row r="411" spans="1:17" s="2" customFormat="1" ht="21.75" customHeight="1" x14ac:dyDescent="0.2">
      <c r="A411" s="115"/>
      <c r="B411" s="404"/>
      <c r="C411" s="404"/>
      <c r="D411" s="317"/>
      <c r="E411" s="404"/>
      <c r="F411" s="353"/>
      <c r="G411" s="39"/>
      <c r="H411" s="208"/>
      <c r="I411" s="39"/>
      <c r="J411" s="208"/>
      <c r="K411" s="39"/>
      <c r="L411" s="208"/>
      <c r="M411" s="208"/>
      <c r="N411" s="39"/>
      <c r="O411" s="376" t="s">
        <v>16</v>
      </c>
      <c r="P411" s="377"/>
      <c r="Q411" s="378"/>
    </row>
    <row r="412" spans="1:17" s="2" customFormat="1" ht="48" customHeight="1" x14ac:dyDescent="0.2">
      <c r="A412" s="115"/>
      <c r="B412" s="404"/>
      <c r="C412" s="404"/>
      <c r="D412" s="317"/>
      <c r="E412" s="404"/>
      <c r="F412" s="353"/>
      <c r="G412" s="39"/>
      <c r="H412" s="208"/>
      <c r="I412" s="39"/>
      <c r="J412" s="208"/>
      <c r="K412" s="39"/>
      <c r="L412" s="208"/>
      <c r="M412" s="208"/>
      <c r="N412" s="39"/>
      <c r="O412" s="205" t="s">
        <v>68</v>
      </c>
      <c r="P412" s="116">
        <v>21</v>
      </c>
      <c r="Q412" s="116">
        <v>0</v>
      </c>
    </row>
    <row r="413" spans="1:17" s="2" customFormat="1" ht="30" customHeight="1" x14ac:dyDescent="0.2">
      <c r="A413" s="115"/>
      <c r="B413" s="404"/>
      <c r="C413" s="404"/>
      <c r="D413" s="317"/>
      <c r="E413" s="404"/>
      <c r="F413" s="353"/>
      <c r="G413" s="39"/>
      <c r="H413" s="208"/>
      <c r="I413" s="39"/>
      <c r="J413" s="208"/>
      <c r="K413" s="39"/>
      <c r="L413" s="208"/>
      <c r="M413" s="208"/>
      <c r="N413" s="39"/>
      <c r="O413" s="376" t="s">
        <v>19</v>
      </c>
      <c r="P413" s="377"/>
      <c r="Q413" s="378"/>
    </row>
    <row r="414" spans="1:17" s="2" customFormat="1" ht="44.25" customHeight="1" x14ac:dyDescent="0.2">
      <c r="A414" s="115"/>
      <c r="B414" s="404"/>
      <c r="C414" s="39"/>
      <c r="D414" s="317"/>
      <c r="E414" s="332"/>
      <c r="F414" s="353"/>
      <c r="G414" s="39"/>
      <c r="H414" s="208"/>
      <c r="I414" s="39"/>
      <c r="J414" s="208"/>
      <c r="K414" s="39"/>
      <c r="L414" s="208"/>
      <c r="M414" s="208"/>
      <c r="N414" s="39"/>
      <c r="O414" s="206" t="s">
        <v>69</v>
      </c>
      <c r="P414" s="41">
        <f>(P410/P412)</f>
        <v>32.090476190476188</v>
      </c>
      <c r="Q414" s="41">
        <v>0</v>
      </c>
    </row>
    <row r="415" spans="1:17" s="2" customFormat="1" ht="35.25" customHeight="1" x14ac:dyDescent="0.2">
      <c r="A415" s="115"/>
      <c r="B415" s="335"/>
      <c r="C415" s="39"/>
      <c r="D415" s="317"/>
      <c r="E415" s="332"/>
      <c r="F415" s="353"/>
      <c r="G415" s="39"/>
      <c r="H415" s="208"/>
      <c r="I415" s="39"/>
      <c r="J415" s="208"/>
      <c r="K415" s="39"/>
      <c r="L415" s="208"/>
      <c r="M415" s="208"/>
      <c r="N415" s="39"/>
      <c r="O415" s="376" t="s">
        <v>70</v>
      </c>
      <c r="P415" s="377"/>
      <c r="Q415" s="378"/>
    </row>
    <row r="416" spans="1:17" s="2" customFormat="1" ht="48" customHeight="1" x14ac:dyDescent="0.2">
      <c r="A416" s="117"/>
      <c r="B416" s="336"/>
      <c r="C416" s="118"/>
      <c r="D416" s="318"/>
      <c r="E416" s="337"/>
      <c r="F416" s="354"/>
      <c r="G416" s="118"/>
      <c r="H416" s="209"/>
      <c r="I416" s="118"/>
      <c r="J416" s="209"/>
      <c r="K416" s="118"/>
      <c r="L416" s="209"/>
      <c r="M416" s="209"/>
      <c r="N416" s="118"/>
      <c r="O416" s="102" t="s">
        <v>71</v>
      </c>
      <c r="P416" s="104">
        <v>105.3</v>
      </c>
      <c r="Q416" s="104"/>
    </row>
    <row r="417" spans="1:17" s="2" customFormat="1" ht="28.5" customHeight="1" x14ac:dyDescent="0.2">
      <c r="A417" s="119"/>
      <c r="B417" s="123"/>
      <c r="C417" s="403" t="s">
        <v>254</v>
      </c>
      <c r="D417" s="369" t="s">
        <v>12</v>
      </c>
      <c r="E417" s="369" t="s">
        <v>255</v>
      </c>
      <c r="F417" s="352">
        <v>23166</v>
      </c>
      <c r="G417" s="232">
        <f>H417</f>
        <v>0</v>
      </c>
      <c r="H417" s="352">
        <v>0</v>
      </c>
      <c r="I417" s="232">
        <v>0</v>
      </c>
      <c r="J417" s="352">
        <f>K417</f>
        <v>0</v>
      </c>
      <c r="K417" s="232">
        <v>0</v>
      </c>
      <c r="L417" s="352">
        <v>0</v>
      </c>
      <c r="M417" s="316" t="s">
        <v>298</v>
      </c>
      <c r="N417" s="369" t="s">
        <v>304</v>
      </c>
      <c r="O417" s="376" t="s">
        <v>14</v>
      </c>
      <c r="P417" s="377"/>
      <c r="Q417" s="378"/>
    </row>
    <row r="418" spans="1:17" s="2" customFormat="1" ht="37.5" customHeight="1" x14ac:dyDescent="0.2">
      <c r="A418" s="115"/>
      <c r="B418" s="21"/>
      <c r="C418" s="404"/>
      <c r="D418" s="370"/>
      <c r="E418" s="370"/>
      <c r="F418" s="353"/>
      <c r="G418" s="338"/>
      <c r="H418" s="317"/>
      <c r="I418" s="338"/>
      <c r="J418" s="317"/>
      <c r="K418" s="338"/>
      <c r="L418" s="317"/>
      <c r="M418" s="317"/>
      <c r="N418" s="370"/>
      <c r="O418" s="109" t="s">
        <v>256</v>
      </c>
      <c r="P418" s="105">
        <v>23166</v>
      </c>
      <c r="Q418" s="105"/>
    </row>
    <row r="419" spans="1:17" s="2" customFormat="1" ht="33" customHeight="1" x14ac:dyDescent="0.2">
      <c r="A419" s="117"/>
      <c r="B419" s="22"/>
      <c r="C419" s="405"/>
      <c r="D419" s="22"/>
      <c r="E419" s="22"/>
      <c r="F419" s="354"/>
      <c r="G419" s="346"/>
      <c r="H419" s="318"/>
      <c r="I419" s="346"/>
      <c r="J419" s="318"/>
      <c r="K419" s="346"/>
      <c r="L419" s="318"/>
      <c r="M419" s="318"/>
      <c r="N419" s="346"/>
      <c r="O419" s="376" t="s">
        <v>197</v>
      </c>
      <c r="P419" s="377"/>
      <c r="Q419" s="378"/>
    </row>
    <row r="420" spans="1:17" s="2" customFormat="1" ht="25.5" customHeight="1" x14ac:dyDescent="0.2">
      <c r="A420" s="115"/>
      <c r="B420" s="21"/>
      <c r="C420" s="21"/>
      <c r="D420" s="21"/>
      <c r="E420" s="21"/>
      <c r="F420" s="353"/>
      <c r="G420" s="338"/>
      <c r="H420" s="317"/>
      <c r="I420" s="338"/>
      <c r="J420" s="317"/>
      <c r="K420" s="338"/>
      <c r="L420" s="317"/>
      <c r="M420" s="317"/>
      <c r="N420" s="338"/>
      <c r="O420" s="213" t="s">
        <v>257</v>
      </c>
      <c r="P420" s="65">
        <v>1</v>
      </c>
      <c r="Q420" s="65">
        <v>0</v>
      </c>
    </row>
    <row r="421" spans="1:17" s="2" customFormat="1" ht="25.5" customHeight="1" x14ac:dyDescent="0.2">
      <c r="A421" s="115"/>
      <c r="B421" s="21"/>
      <c r="C421" s="21"/>
      <c r="D421" s="21"/>
      <c r="E421" s="21"/>
      <c r="F421" s="353"/>
      <c r="G421" s="338"/>
      <c r="H421" s="317"/>
      <c r="I421" s="338"/>
      <c r="J421" s="317"/>
      <c r="K421" s="338"/>
      <c r="L421" s="317"/>
      <c r="M421" s="317"/>
      <c r="N421" s="338"/>
      <c r="O421" s="376" t="s">
        <v>199</v>
      </c>
      <c r="P421" s="377"/>
      <c r="Q421" s="378"/>
    </row>
    <row r="422" spans="1:17" s="2" customFormat="1" ht="36" customHeight="1" x14ac:dyDescent="0.2">
      <c r="A422" s="115"/>
      <c r="B422" s="21"/>
      <c r="C422" s="21"/>
      <c r="D422" s="21"/>
      <c r="E422" s="21"/>
      <c r="F422" s="353"/>
      <c r="G422" s="338"/>
      <c r="H422" s="317"/>
      <c r="I422" s="338"/>
      <c r="J422" s="317"/>
      <c r="K422" s="338"/>
      <c r="L422" s="317"/>
      <c r="M422" s="317"/>
      <c r="N422" s="338"/>
      <c r="O422" s="226" t="s">
        <v>258</v>
      </c>
      <c r="P422" s="105">
        <f>(P418/P420)</f>
        <v>23166</v>
      </c>
      <c r="Q422" s="105">
        <v>0</v>
      </c>
    </row>
    <row r="423" spans="1:17" s="2" customFormat="1" ht="26.25" customHeight="1" x14ac:dyDescent="0.2">
      <c r="A423" s="115"/>
      <c r="B423" s="21"/>
      <c r="C423" s="407"/>
      <c r="D423" s="21"/>
      <c r="E423" s="21"/>
      <c r="F423" s="353"/>
      <c r="G423" s="338"/>
      <c r="H423" s="317"/>
      <c r="I423" s="338"/>
      <c r="J423" s="317"/>
      <c r="K423" s="338"/>
      <c r="L423" s="317"/>
      <c r="M423" s="317"/>
      <c r="N423" s="338"/>
      <c r="O423" s="376" t="s">
        <v>70</v>
      </c>
      <c r="P423" s="377"/>
      <c r="Q423" s="378"/>
    </row>
    <row r="424" spans="1:17" s="2" customFormat="1" ht="33.75" customHeight="1" x14ac:dyDescent="0.2">
      <c r="A424" s="115"/>
      <c r="B424" s="21"/>
      <c r="C424" s="407"/>
      <c r="D424" s="22"/>
      <c r="E424" s="21"/>
      <c r="F424" s="353"/>
      <c r="G424" s="338"/>
      <c r="H424" s="317"/>
      <c r="I424" s="338"/>
      <c r="J424" s="317"/>
      <c r="K424" s="338"/>
      <c r="L424" s="317"/>
      <c r="M424" s="317"/>
      <c r="N424" s="338"/>
      <c r="O424" s="227" t="s">
        <v>148</v>
      </c>
      <c r="P424" s="105">
        <v>100</v>
      </c>
      <c r="Q424" s="105"/>
    </row>
    <row r="425" spans="1:17" s="2" customFormat="1" ht="28.5" customHeight="1" x14ac:dyDescent="0.2">
      <c r="A425" s="115"/>
      <c r="B425" s="408"/>
      <c r="C425" s="403" t="s">
        <v>259</v>
      </c>
      <c r="D425" s="369" t="s">
        <v>12</v>
      </c>
      <c r="E425" s="403" t="s">
        <v>260</v>
      </c>
      <c r="F425" s="356">
        <v>6318</v>
      </c>
      <c r="G425" s="168">
        <f>H425</f>
        <v>8049.84</v>
      </c>
      <c r="H425" s="356">
        <v>8049.84</v>
      </c>
      <c r="I425" s="256">
        <v>0</v>
      </c>
      <c r="J425" s="356">
        <f>K425</f>
        <v>0</v>
      </c>
      <c r="K425" s="256">
        <v>0</v>
      </c>
      <c r="L425" s="356">
        <v>0</v>
      </c>
      <c r="M425" s="356" t="s">
        <v>310</v>
      </c>
      <c r="N425" s="367" t="s">
        <v>301</v>
      </c>
      <c r="O425" s="376" t="s">
        <v>14</v>
      </c>
      <c r="P425" s="377"/>
      <c r="Q425" s="378"/>
    </row>
    <row r="426" spans="1:17" s="2" customFormat="1" ht="39.75" customHeight="1" x14ac:dyDescent="0.25">
      <c r="A426" s="115"/>
      <c r="B426" s="408"/>
      <c r="C426" s="404"/>
      <c r="D426" s="370"/>
      <c r="E426" s="409"/>
      <c r="F426" s="204"/>
      <c r="G426" s="140"/>
      <c r="H426" s="317"/>
      <c r="I426" s="338"/>
      <c r="J426" s="317"/>
      <c r="K426" s="338"/>
      <c r="L426" s="317"/>
      <c r="M426" s="317"/>
      <c r="N426" s="368"/>
      <c r="O426" s="109" t="s">
        <v>256</v>
      </c>
      <c r="P426" s="105">
        <v>6318</v>
      </c>
      <c r="Q426" s="105">
        <v>0</v>
      </c>
    </row>
    <row r="427" spans="1:17" s="2" customFormat="1" ht="29.25" customHeight="1" x14ac:dyDescent="0.25">
      <c r="A427" s="115"/>
      <c r="B427" s="335"/>
      <c r="C427" s="404"/>
      <c r="D427" s="21"/>
      <c r="E427" s="409"/>
      <c r="F427" s="204"/>
      <c r="G427" s="140"/>
      <c r="H427" s="317"/>
      <c r="I427" s="338"/>
      <c r="J427" s="317"/>
      <c r="K427" s="338"/>
      <c r="L427" s="317"/>
      <c r="M427" s="317"/>
      <c r="N427" s="368"/>
      <c r="O427" s="376" t="s">
        <v>197</v>
      </c>
      <c r="P427" s="377"/>
      <c r="Q427" s="378"/>
    </row>
    <row r="428" spans="1:17" s="2" customFormat="1" ht="24.75" customHeight="1" x14ac:dyDescent="0.25">
      <c r="A428" s="115"/>
      <c r="B428" s="335"/>
      <c r="C428" s="404"/>
      <c r="D428" s="21"/>
      <c r="E428" s="409"/>
      <c r="F428" s="204"/>
      <c r="G428" s="140"/>
      <c r="H428" s="317"/>
      <c r="I428" s="338"/>
      <c r="J428" s="317"/>
      <c r="K428" s="338"/>
      <c r="L428" s="317"/>
      <c r="M428" s="317"/>
      <c r="N428" s="368"/>
      <c r="O428" s="109" t="s">
        <v>257</v>
      </c>
      <c r="P428" s="66">
        <v>1</v>
      </c>
      <c r="Q428" s="66">
        <v>0</v>
      </c>
    </row>
    <row r="429" spans="1:17" s="2" customFormat="1" ht="22.5" customHeight="1" x14ac:dyDescent="0.25">
      <c r="A429" s="115"/>
      <c r="B429" s="332"/>
      <c r="C429" s="21"/>
      <c r="D429" s="21"/>
      <c r="E429" s="409"/>
      <c r="F429" s="204"/>
      <c r="G429" s="140"/>
      <c r="H429" s="317"/>
      <c r="I429" s="338"/>
      <c r="J429" s="317"/>
      <c r="K429" s="338"/>
      <c r="L429" s="317"/>
      <c r="M429" s="317"/>
      <c r="N429" s="18"/>
      <c r="O429" s="376" t="s">
        <v>199</v>
      </c>
      <c r="P429" s="377"/>
      <c r="Q429" s="378"/>
    </row>
    <row r="430" spans="1:17" s="2" customFormat="1" ht="37.5" customHeight="1" x14ac:dyDescent="0.2">
      <c r="A430" s="115"/>
      <c r="B430" s="335"/>
      <c r="C430" s="21"/>
      <c r="D430" s="21"/>
      <c r="E430" s="404"/>
      <c r="F430" s="353"/>
      <c r="G430" s="140"/>
      <c r="H430" s="317"/>
      <c r="I430" s="338"/>
      <c r="J430" s="317"/>
      <c r="K430" s="338"/>
      <c r="L430" s="317"/>
      <c r="M430" s="317"/>
      <c r="N430" s="18"/>
      <c r="O430" s="226" t="s">
        <v>258</v>
      </c>
      <c r="P430" s="105">
        <f>(P426/P428)</f>
        <v>6318</v>
      </c>
      <c r="Q430" s="105"/>
    </row>
    <row r="431" spans="1:17" s="2" customFormat="1" ht="26.25" customHeight="1" x14ac:dyDescent="0.2">
      <c r="A431" s="115"/>
      <c r="B431" s="335"/>
      <c r="C431" s="407"/>
      <c r="D431" s="21"/>
      <c r="E431" s="404"/>
      <c r="F431" s="353"/>
      <c r="G431" s="140"/>
      <c r="H431" s="317"/>
      <c r="I431" s="338"/>
      <c r="J431" s="317"/>
      <c r="K431" s="338"/>
      <c r="L431" s="317"/>
      <c r="M431" s="317"/>
      <c r="N431" s="18"/>
      <c r="O431" s="376" t="s">
        <v>70</v>
      </c>
      <c r="P431" s="377"/>
      <c r="Q431" s="378"/>
    </row>
    <row r="432" spans="1:17" s="2" customFormat="1" ht="36.75" customHeight="1" x14ac:dyDescent="0.2">
      <c r="A432" s="115"/>
      <c r="B432" s="336"/>
      <c r="C432" s="407"/>
      <c r="D432" s="21"/>
      <c r="E432" s="404"/>
      <c r="F432" s="353"/>
      <c r="G432" s="141"/>
      <c r="H432" s="318"/>
      <c r="I432" s="346"/>
      <c r="J432" s="318"/>
      <c r="K432" s="346"/>
      <c r="L432" s="318"/>
      <c r="M432" s="318"/>
      <c r="N432" s="20"/>
      <c r="O432" s="227" t="s">
        <v>148</v>
      </c>
      <c r="P432" s="105">
        <v>100</v>
      </c>
      <c r="Q432" s="105"/>
    </row>
    <row r="433" spans="1:17" s="108" customFormat="1" ht="24" customHeight="1" x14ac:dyDescent="0.25">
      <c r="A433" s="316"/>
      <c r="B433" s="406"/>
      <c r="C433" s="381" t="s">
        <v>261</v>
      </c>
      <c r="D433" s="410" t="s">
        <v>12</v>
      </c>
      <c r="E433" s="381" t="s">
        <v>262</v>
      </c>
      <c r="F433" s="342">
        <v>23400</v>
      </c>
      <c r="G433" s="233">
        <f>H433</f>
        <v>0</v>
      </c>
      <c r="H433" s="353">
        <v>0</v>
      </c>
      <c r="I433" s="233">
        <v>0</v>
      </c>
      <c r="J433" s="353">
        <v>0</v>
      </c>
      <c r="K433" s="233">
        <v>0</v>
      </c>
      <c r="L433" s="353">
        <v>0</v>
      </c>
      <c r="M433" s="316" t="s">
        <v>298</v>
      </c>
      <c r="N433" s="369" t="s">
        <v>304</v>
      </c>
      <c r="O433" s="376" t="s">
        <v>14</v>
      </c>
      <c r="P433" s="377"/>
      <c r="Q433" s="378"/>
    </row>
    <row r="434" spans="1:17" s="108" customFormat="1" ht="66" customHeight="1" x14ac:dyDescent="0.25">
      <c r="A434" s="317"/>
      <c r="B434" s="407"/>
      <c r="C434" s="382"/>
      <c r="D434" s="411"/>
      <c r="E434" s="382"/>
      <c r="F434" s="343"/>
      <c r="G434" s="338"/>
      <c r="H434" s="317"/>
      <c r="I434" s="338"/>
      <c r="J434" s="317"/>
      <c r="K434" s="338"/>
      <c r="L434" s="317"/>
      <c r="M434" s="317"/>
      <c r="N434" s="370"/>
      <c r="O434" s="13" t="s">
        <v>263</v>
      </c>
      <c r="P434" s="45">
        <v>23400</v>
      </c>
      <c r="Q434" s="45">
        <v>0</v>
      </c>
    </row>
    <row r="435" spans="1:17" s="108" customFormat="1" ht="24.75" customHeight="1" x14ac:dyDescent="0.25">
      <c r="A435" s="317"/>
      <c r="B435" s="340"/>
      <c r="C435" s="382"/>
      <c r="D435" s="411"/>
      <c r="E435" s="323"/>
      <c r="F435" s="343"/>
      <c r="G435" s="338"/>
      <c r="H435" s="317"/>
      <c r="I435" s="338"/>
      <c r="J435" s="317"/>
      <c r="K435" s="338"/>
      <c r="L435" s="317"/>
      <c r="M435" s="317"/>
      <c r="N435" s="338"/>
      <c r="O435" s="376" t="s">
        <v>197</v>
      </c>
      <c r="P435" s="377"/>
      <c r="Q435" s="378"/>
    </row>
    <row r="436" spans="1:17" s="108" customFormat="1" ht="21.75" customHeight="1" x14ac:dyDescent="0.25">
      <c r="A436" s="317"/>
      <c r="B436" s="340"/>
      <c r="C436" s="323"/>
      <c r="D436" s="325"/>
      <c r="E436" s="323"/>
      <c r="F436" s="343"/>
      <c r="G436" s="338"/>
      <c r="H436" s="317"/>
      <c r="I436" s="338"/>
      <c r="J436" s="317"/>
      <c r="K436" s="338"/>
      <c r="L436" s="317"/>
      <c r="M436" s="317"/>
      <c r="N436" s="338"/>
      <c r="O436" s="13" t="s">
        <v>206</v>
      </c>
      <c r="P436" s="45">
        <v>1</v>
      </c>
      <c r="Q436" s="45">
        <v>0</v>
      </c>
    </row>
    <row r="437" spans="1:17" s="108" customFormat="1" ht="21.75" customHeight="1" x14ac:dyDescent="0.25">
      <c r="A437" s="317"/>
      <c r="B437" s="340"/>
      <c r="C437" s="323"/>
      <c r="D437" s="325"/>
      <c r="E437" s="323"/>
      <c r="F437" s="343"/>
      <c r="G437" s="338"/>
      <c r="H437" s="317"/>
      <c r="I437" s="338"/>
      <c r="J437" s="317"/>
      <c r="K437" s="338"/>
      <c r="L437" s="317"/>
      <c r="M437" s="317"/>
      <c r="N437" s="338"/>
      <c r="O437" s="13" t="s">
        <v>264</v>
      </c>
      <c r="P437" s="45">
        <v>100</v>
      </c>
      <c r="Q437" s="45">
        <v>0</v>
      </c>
    </row>
    <row r="438" spans="1:17" s="108" customFormat="1" ht="21.75" customHeight="1" x14ac:dyDescent="0.25">
      <c r="A438" s="317"/>
      <c r="B438" s="340"/>
      <c r="C438" s="323"/>
      <c r="D438" s="325"/>
      <c r="E438" s="323"/>
      <c r="F438" s="343"/>
      <c r="G438" s="338"/>
      <c r="H438" s="317"/>
      <c r="I438" s="338"/>
      <c r="J438" s="317"/>
      <c r="K438" s="338"/>
      <c r="L438" s="317"/>
      <c r="M438" s="317"/>
      <c r="N438" s="338"/>
      <c r="O438" s="376" t="s">
        <v>199</v>
      </c>
      <c r="P438" s="377"/>
      <c r="Q438" s="378"/>
    </row>
    <row r="439" spans="1:17" s="108" customFormat="1" ht="39" customHeight="1" x14ac:dyDescent="0.25">
      <c r="A439" s="317"/>
      <c r="B439" s="340"/>
      <c r="C439" s="323"/>
      <c r="D439" s="325"/>
      <c r="E439" s="323"/>
      <c r="F439" s="343"/>
      <c r="G439" s="338"/>
      <c r="H439" s="317"/>
      <c r="I439" s="338"/>
      <c r="J439" s="317"/>
      <c r="K439" s="338"/>
      <c r="L439" s="317"/>
      <c r="M439" s="317"/>
      <c r="N439" s="338"/>
      <c r="O439" s="226" t="s">
        <v>265</v>
      </c>
      <c r="P439" s="105">
        <f>P434/P436</f>
        <v>23400</v>
      </c>
      <c r="Q439" s="105"/>
    </row>
    <row r="440" spans="1:17" s="108" customFormat="1" ht="24" customHeight="1" x14ac:dyDescent="0.25">
      <c r="A440" s="317"/>
      <c r="B440" s="340"/>
      <c r="C440" s="323"/>
      <c r="D440" s="325"/>
      <c r="E440" s="323"/>
      <c r="F440" s="343"/>
      <c r="G440" s="338"/>
      <c r="H440" s="317"/>
      <c r="I440" s="338"/>
      <c r="J440" s="317"/>
      <c r="K440" s="338"/>
      <c r="L440" s="317"/>
      <c r="M440" s="317"/>
      <c r="N440" s="338"/>
      <c r="O440" s="376" t="s">
        <v>70</v>
      </c>
      <c r="P440" s="377"/>
      <c r="Q440" s="378"/>
    </row>
    <row r="441" spans="1:17" s="108" customFormat="1" ht="26.25" customHeight="1" x14ac:dyDescent="0.25">
      <c r="A441" s="317"/>
      <c r="B441" s="340"/>
      <c r="C441" s="134"/>
      <c r="D441" s="323"/>
      <c r="E441" s="323"/>
      <c r="F441" s="343"/>
      <c r="G441" s="338"/>
      <c r="H441" s="318"/>
      <c r="I441" s="338"/>
      <c r="J441" s="318"/>
      <c r="K441" s="338"/>
      <c r="L441" s="318"/>
      <c r="M441" s="318"/>
      <c r="N441" s="338"/>
      <c r="O441" s="228" t="s">
        <v>148</v>
      </c>
      <c r="P441" s="105">
        <v>38.5</v>
      </c>
      <c r="Q441" s="105"/>
    </row>
    <row r="442" spans="1:17" s="108" customFormat="1" ht="18.75" customHeight="1" x14ac:dyDescent="0.25">
      <c r="A442" s="567"/>
      <c r="B442" s="567"/>
      <c r="C442" s="567"/>
      <c r="D442" s="365"/>
      <c r="E442" s="151" t="s">
        <v>279</v>
      </c>
      <c r="F442" s="152">
        <f>F443</f>
        <v>53557.9</v>
      </c>
      <c r="G442" s="152">
        <f t="shared" ref="G442:L442" si="36">G443</f>
        <v>8049.84</v>
      </c>
      <c r="H442" s="152">
        <f t="shared" si="36"/>
        <v>8049.84</v>
      </c>
      <c r="I442" s="152">
        <f t="shared" si="36"/>
        <v>0</v>
      </c>
      <c r="J442" s="152">
        <f t="shared" si="36"/>
        <v>0</v>
      </c>
      <c r="K442" s="152">
        <f t="shared" si="36"/>
        <v>0</v>
      </c>
      <c r="L442" s="152">
        <f t="shared" si="36"/>
        <v>0</v>
      </c>
      <c r="M442" s="152" t="s">
        <v>302</v>
      </c>
      <c r="N442" s="152" t="s">
        <v>302</v>
      </c>
      <c r="O442" s="581"/>
      <c r="P442" s="582"/>
      <c r="Q442" s="583"/>
    </row>
    <row r="443" spans="1:17" s="108" customFormat="1" ht="28.5" customHeight="1" x14ac:dyDescent="0.25">
      <c r="A443" s="568"/>
      <c r="B443" s="568"/>
      <c r="C443" s="568"/>
      <c r="D443" s="392"/>
      <c r="E443" s="173" t="s">
        <v>274</v>
      </c>
      <c r="F443" s="105">
        <f>F409+F417+F425+F433</f>
        <v>53557.9</v>
      </c>
      <c r="G443" s="105">
        <f t="shared" ref="G443:L443" si="37">G409+G417+G425+G433</f>
        <v>8049.84</v>
      </c>
      <c r="H443" s="105">
        <f t="shared" si="37"/>
        <v>8049.84</v>
      </c>
      <c r="I443" s="105">
        <f t="shared" si="37"/>
        <v>0</v>
      </c>
      <c r="J443" s="105">
        <f t="shared" si="37"/>
        <v>0</v>
      </c>
      <c r="K443" s="105">
        <f t="shared" si="37"/>
        <v>0</v>
      </c>
      <c r="L443" s="105">
        <f t="shared" si="37"/>
        <v>0</v>
      </c>
      <c r="M443" s="105" t="s">
        <v>302</v>
      </c>
      <c r="N443" s="105" t="s">
        <v>302</v>
      </c>
      <c r="O443" s="584"/>
      <c r="P443" s="585"/>
      <c r="Q443" s="586"/>
    </row>
    <row r="444" spans="1:17" s="108" customFormat="1" ht="20.25" customHeight="1" x14ac:dyDescent="0.25">
      <c r="A444" s="569"/>
      <c r="B444" s="569"/>
      <c r="C444" s="575"/>
      <c r="D444" s="575"/>
      <c r="E444" s="178" t="s">
        <v>289</v>
      </c>
      <c r="F444" s="179">
        <f>F445+F446</f>
        <v>228600.8</v>
      </c>
      <c r="G444" s="179">
        <f t="shared" ref="G444:L444" si="38">G445+G446</f>
        <v>144839.34</v>
      </c>
      <c r="H444" s="179">
        <f t="shared" si="38"/>
        <v>140659.34</v>
      </c>
      <c r="I444" s="179">
        <f t="shared" si="38"/>
        <v>4180</v>
      </c>
      <c r="J444" s="179">
        <f t="shared" si="38"/>
        <v>60310.9</v>
      </c>
      <c r="K444" s="179">
        <f t="shared" si="38"/>
        <v>60310.9</v>
      </c>
      <c r="L444" s="179">
        <f t="shared" si="38"/>
        <v>0</v>
      </c>
      <c r="M444" s="179" t="s">
        <v>302</v>
      </c>
      <c r="N444" s="179" t="s">
        <v>302</v>
      </c>
      <c r="O444" s="558"/>
      <c r="P444" s="559"/>
      <c r="Q444" s="560"/>
    </row>
    <row r="445" spans="1:17" s="108" customFormat="1" ht="20.25" customHeight="1" x14ac:dyDescent="0.25">
      <c r="A445" s="570"/>
      <c r="B445" s="570"/>
      <c r="C445" s="576"/>
      <c r="D445" s="576"/>
      <c r="E445" s="178" t="s">
        <v>274</v>
      </c>
      <c r="F445" s="179">
        <f>F377+F389+F406+F443</f>
        <v>202143.09999999998</v>
      </c>
      <c r="G445" s="179">
        <f t="shared" ref="G445:L445" si="39">G377+G389+G406+G443</f>
        <v>140659.34</v>
      </c>
      <c r="H445" s="179">
        <f t="shared" si="39"/>
        <v>140659.34</v>
      </c>
      <c r="I445" s="179">
        <f t="shared" si="39"/>
        <v>0</v>
      </c>
      <c r="J445" s="179">
        <f t="shared" si="39"/>
        <v>60310.9</v>
      </c>
      <c r="K445" s="179">
        <f t="shared" si="39"/>
        <v>60310.9</v>
      </c>
      <c r="L445" s="179">
        <f t="shared" si="39"/>
        <v>0</v>
      </c>
      <c r="M445" s="179" t="s">
        <v>302</v>
      </c>
      <c r="N445" s="179" t="s">
        <v>302</v>
      </c>
      <c r="O445" s="561"/>
      <c r="P445" s="562"/>
      <c r="Q445" s="563"/>
    </row>
    <row r="446" spans="1:17" s="108" customFormat="1" ht="20.25" customHeight="1" x14ac:dyDescent="0.25">
      <c r="A446" s="571"/>
      <c r="B446" s="571"/>
      <c r="C446" s="577"/>
      <c r="D446" s="577"/>
      <c r="E446" s="178" t="s">
        <v>59</v>
      </c>
      <c r="F446" s="179">
        <f>F378+F407</f>
        <v>26457.7</v>
      </c>
      <c r="G446" s="179">
        <f t="shared" ref="G446:L446" si="40">G378+G407</f>
        <v>4180</v>
      </c>
      <c r="H446" s="179">
        <f t="shared" si="40"/>
        <v>0</v>
      </c>
      <c r="I446" s="179">
        <f t="shared" si="40"/>
        <v>4180</v>
      </c>
      <c r="J446" s="179">
        <f t="shared" si="40"/>
        <v>0</v>
      </c>
      <c r="K446" s="179">
        <f t="shared" si="40"/>
        <v>0</v>
      </c>
      <c r="L446" s="179">
        <f t="shared" si="40"/>
        <v>0</v>
      </c>
      <c r="M446" s="179" t="s">
        <v>302</v>
      </c>
      <c r="N446" s="179" t="s">
        <v>302</v>
      </c>
      <c r="O446" s="561"/>
      <c r="P446" s="562"/>
      <c r="Q446" s="563"/>
    </row>
    <row r="447" spans="1:17" s="108" customFormat="1" ht="20.25" customHeight="1" x14ac:dyDescent="0.25">
      <c r="A447" s="572"/>
      <c r="B447" s="572"/>
      <c r="C447" s="578"/>
      <c r="D447" s="578"/>
      <c r="E447" s="176" t="s">
        <v>290</v>
      </c>
      <c r="F447" s="177">
        <f>F448+F449</f>
        <v>1556658.9000000004</v>
      </c>
      <c r="G447" s="177">
        <f t="shared" ref="G447:L447" si="41">G448+G449</f>
        <v>810204.34</v>
      </c>
      <c r="H447" s="177">
        <f t="shared" si="41"/>
        <v>775938.34</v>
      </c>
      <c r="I447" s="177">
        <f t="shared" si="41"/>
        <v>34266</v>
      </c>
      <c r="J447" s="177">
        <f t="shared" si="41"/>
        <v>123371</v>
      </c>
      <c r="K447" s="177">
        <f t="shared" si="41"/>
        <v>119373.6</v>
      </c>
      <c r="L447" s="177">
        <f t="shared" si="41"/>
        <v>3997.4</v>
      </c>
      <c r="M447" s="177" t="s">
        <v>302</v>
      </c>
      <c r="N447" s="177" t="s">
        <v>302</v>
      </c>
      <c r="O447" s="558"/>
      <c r="P447" s="559"/>
      <c r="Q447" s="560"/>
    </row>
    <row r="448" spans="1:17" s="108" customFormat="1" ht="20.25" customHeight="1" x14ac:dyDescent="0.25">
      <c r="A448" s="573"/>
      <c r="B448" s="573"/>
      <c r="C448" s="579"/>
      <c r="D448" s="579"/>
      <c r="E448" s="176" t="s">
        <v>274</v>
      </c>
      <c r="F448" s="180">
        <f>F131+F330+F445</f>
        <v>1501992.3000000003</v>
      </c>
      <c r="G448" s="180">
        <f t="shared" ref="G448:L448" si="42">G131+G330+G445</f>
        <v>775938.34</v>
      </c>
      <c r="H448" s="180">
        <f t="shared" si="42"/>
        <v>775938.34</v>
      </c>
      <c r="I448" s="180">
        <f t="shared" si="42"/>
        <v>0</v>
      </c>
      <c r="J448" s="180">
        <f t="shared" si="42"/>
        <v>119373.6</v>
      </c>
      <c r="K448" s="180">
        <f t="shared" si="42"/>
        <v>119373.6</v>
      </c>
      <c r="L448" s="180">
        <f t="shared" si="42"/>
        <v>0</v>
      </c>
      <c r="M448" s="180" t="s">
        <v>302</v>
      </c>
      <c r="N448" s="180" t="s">
        <v>302</v>
      </c>
      <c r="O448" s="561"/>
      <c r="P448" s="562"/>
      <c r="Q448" s="563"/>
    </row>
    <row r="449" spans="1:17" s="108" customFormat="1" ht="20.25" customHeight="1" x14ac:dyDescent="0.25">
      <c r="A449" s="574"/>
      <c r="B449" s="574"/>
      <c r="C449" s="580"/>
      <c r="D449" s="580"/>
      <c r="E449" s="176" t="s">
        <v>59</v>
      </c>
      <c r="F449" s="180">
        <f>F132+F331+F446</f>
        <v>54666.6</v>
      </c>
      <c r="G449" s="180">
        <f t="shared" ref="G449:L449" si="43">G132+G331+G446</f>
        <v>34266</v>
      </c>
      <c r="H449" s="180">
        <f t="shared" si="43"/>
        <v>0</v>
      </c>
      <c r="I449" s="180">
        <f t="shared" si="43"/>
        <v>34266</v>
      </c>
      <c r="J449" s="180">
        <f t="shared" si="43"/>
        <v>3997.4</v>
      </c>
      <c r="K449" s="180">
        <f t="shared" si="43"/>
        <v>0</v>
      </c>
      <c r="L449" s="180">
        <f t="shared" si="43"/>
        <v>3997.4</v>
      </c>
      <c r="M449" s="180" t="s">
        <v>302</v>
      </c>
      <c r="N449" s="180" t="s">
        <v>302</v>
      </c>
      <c r="O449" s="564"/>
      <c r="P449" s="565"/>
      <c r="Q449" s="566"/>
    </row>
    <row r="451" spans="1:17" customFormat="1" ht="34.5" customHeight="1" x14ac:dyDescent="0.25">
      <c r="A451" s="304" t="s">
        <v>312</v>
      </c>
      <c r="B451" s="305"/>
      <c r="C451" s="305"/>
      <c r="D451" s="305"/>
      <c r="E451" s="305"/>
      <c r="F451" s="305"/>
      <c r="G451" s="305"/>
      <c r="H451" s="305"/>
      <c r="I451" s="305"/>
      <c r="J451" s="305"/>
      <c r="K451" s="306"/>
      <c r="L451" s="306"/>
      <c r="M451" s="306"/>
      <c r="N451" s="306"/>
      <c r="O451" s="306"/>
      <c r="P451" s="306"/>
      <c r="Q451" s="306"/>
    </row>
    <row r="452" spans="1:17" customFormat="1" ht="40.5" customHeight="1" x14ac:dyDescent="0.25">
      <c r="A452" s="587" t="s">
        <v>313</v>
      </c>
      <c r="B452" s="587"/>
      <c r="C452" s="587"/>
      <c r="D452" s="587" t="s">
        <v>314</v>
      </c>
      <c r="E452" s="587"/>
      <c r="F452" s="587"/>
      <c r="G452" s="587" t="s">
        <v>315</v>
      </c>
      <c r="H452" s="587"/>
      <c r="I452" s="587"/>
      <c r="J452" s="307"/>
      <c r="K452" s="307"/>
      <c r="L452" s="306"/>
      <c r="M452" s="306"/>
      <c r="N452" s="306"/>
      <c r="O452" s="306"/>
      <c r="P452" s="306"/>
      <c r="Q452" s="306"/>
    </row>
    <row r="453" spans="1:17" customFormat="1" ht="31.5" x14ac:dyDescent="0.25">
      <c r="A453" s="308" t="s">
        <v>316</v>
      </c>
      <c r="B453" s="308" t="s">
        <v>305</v>
      </c>
      <c r="C453" s="308" t="s">
        <v>306</v>
      </c>
      <c r="D453" s="308" t="s">
        <v>316</v>
      </c>
      <c r="E453" s="308" t="s">
        <v>305</v>
      </c>
      <c r="F453" s="308" t="s">
        <v>306</v>
      </c>
      <c r="G453" s="308" t="s">
        <v>316</v>
      </c>
      <c r="H453" s="308" t="s">
        <v>305</v>
      </c>
      <c r="I453" s="308" t="s">
        <v>306</v>
      </c>
      <c r="J453" s="309"/>
      <c r="K453" s="309"/>
      <c r="O453" s="310"/>
      <c r="P453" s="310"/>
      <c r="Q453" s="310"/>
    </row>
    <row r="454" spans="1:17" customFormat="1" ht="24.75" customHeight="1" x14ac:dyDescent="0.25">
      <c r="A454" s="311">
        <f>B454+C454</f>
        <v>775938.34</v>
      </c>
      <c r="B454" s="312">
        <f>G448-C454</f>
        <v>758849.1</v>
      </c>
      <c r="C454" s="312">
        <f>G76+G112+G120+G163+G181+G232+G249+G301+G309+G317+G409+G417+G425</f>
        <v>17089.239999999998</v>
      </c>
      <c r="D454" s="313">
        <f>E454+F454</f>
        <v>119373.6</v>
      </c>
      <c r="E454" s="313">
        <f>J448-F454</f>
        <v>117922.20000000001</v>
      </c>
      <c r="F454" s="313">
        <f>J76+J112+J120+J163+J181+J232+J249+J301+J309+J317+J409+J417+J425+J433</f>
        <v>1451.3999999999999</v>
      </c>
      <c r="G454" s="313">
        <f>D454-A454</f>
        <v>-656564.74</v>
      </c>
      <c r="H454" s="312">
        <f>E454-B454</f>
        <v>-640926.89999999991</v>
      </c>
      <c r="I454" s="311">
        <f>F454-C454</f>
        <v>-15637.839999999998</v>
      </c>
      <c r="J454" s="314"/>
      <c r="K454" s="314"/>
      <c r="O454" s="310"/>
      <c r="P454" s="310"/>
      <c r="Q454" s="310"/>
    </row>
    <row r="455" spans="1:17" customFormat="1" ht="26.25" customHeight="1" x14ac:dyDescent="0.25">
      <c r="A455" s="311"/>
      <c r="B455" s="311"/>
      <c r="C455" s="311"/>
      <c r="D455" s="311"/>
      <c r="E455" s="311"/>
      <c r="F455" s="311"/>
      <c r="G455" s="311"/>
      <c r="H455" s="311"/>
      <c r="I455" s="311"/>
      <c r="J455" s="314"/>
      <c r="K455" s="314"/>
      <c r="O455" s="310"/>
      <c r="P455" s="310"/>
      <c r="Q455" s="310"/>
    </row>
  </sheetData>
  <mergeCells count="503">
    <mergeCell ref="A452:C452"/>
    <mergeCell ref="D452:F452"/>
    <mergeCell ref="G452:I452"/>
    <mergeCell ref="O376:Q378"/>
    <mergeCell ref="O380:Q380"/>
    <mergeCell ref="O382:Q382"/>
    <mergeCell ref="O384:Q384"/>
    <mergeCell ref="A408:Q408"/>
    <mergeCell ref="O411:Q411"/>
    <mergeCell ref="O413:Q413"/>
    <mergeCell ref="O402:Q402"/>
    <mergeCell ref="O391:Q391"/>
    <mergeCell ref="O396:Q396"/>
    <mergeCell ref="O399:Q399"/>
    <mergeCell ref="D388:D389"/>
    <mergeCell ref="C388:C389"/>
    <mergeCell ref="B388:B389"/>
    <mergeCell ref="A388:A389"/>
    <mergeCell ref="A409:A410"/>
    <mergeCell ref="O386:Q386"/>
    <mergeCell ref="D376:D378"/>
    <mergeCell ref="C376:C378"/>
    <mergeCell ref="O388:Q389"/>
    <mergeCell ref="A379:Q379"/>
    <mergeCell ref="A390:Q390"/>
    <mergeCell ref="N380:N382"/>
    <mergeCell ref="O444:Q446"/>
    <mergeCell ref="O447:Q449"/>
    <mergeCell ref="D442:D443"/>
    <mergeCell ref="C442:C443"/>
    <mergeCell ref="B442:B443"/>
    <mergeCell ref="A442:A443"/>
    <mergeCell ref="A444:A446"/>
    <mergeCell ref="A447:A449"/>
    <mergeCell ref="B447:B449"/>
    <mergeCell ref="B444:B446"/>
    <mergeCell ref="C444:C446"/>
    <mergeCell ref="C447:C449"/>
    <mergeCell ref="D444:D446"/>
    <mergeCell ref="D447:D449"/>
    <mergeCell ref="O442:Q443"/>
    <mergeCell ref="O429:Q429"/>
    <mergeCell ref="D417:D418"/>
    <mergeCell ref="C423:C424"/>
    <mergeCell ref="C417:C419"/>
    <mergeCell ref="E417:E418"/>
    <mergeCell ref="O425:Q425"/>
    <mergeCell ref="O427:Q427"/>
    <mergeCell ref="D298:D299"/>
    <mergeCell ref="C298:C299"/>
    <mergeCell ref="B298:B299"/>
    <mergeCell ref="A298:A299"/>
    <mergeCell ref="D326:D328"/>
    <mergeCell ref="B326:B328"/>
    <mergeCell ref="A326:A328"/>
    <mergeCell ref="A135:A136"/>
    <mergeCell ref="A150:A152"/>
    <mergeCell ref="B150:B154"/>
    <mergeCell ref="C150:C158"/>
    <mergeCell ref="D150:D152"/>
    <mergeCell ref="A177:A179"/>
    <mergeCell ref="B177:B180"/>
    <mergeCell ref="C177:C183"/>
    <mergeCell ref="D177:D179"/>
    <mergeCell ref="A204:A205"/>
    <mergeCell ref="B204:B206"/>
    <mergeCell ref="D204:D205"/>
    <mergeCell ref="A228:A229"/>
    <mergeCell ref="A220:A221"/>
    <mergeCell ref="B220:B227"/>
    <mergeCell ref="C220:C227"/>
    <mergeCell ref="D220:D221"/>
    <mergeCell ref="O298:Q299"/>
    <mergeCell ref="O128:Q129"/>
    <mergeCell ref="O130:Q132"/>
    <mergeCell ref="O109:Q110"/>
    <mergeCell ref="O96:Q98"/>
    <mergeCell ref="O69:Q70"/>
    <mergeCell ref="O82:Q83"/>
    <mergeCell ref="A84:Q84"/>
    <mergeCell ref="D264:D266"/>
    <mergeCell ref="C264:C266"/>
    <mergeCell ref="B264:B266"/>
    <mergeCell ref="A264:A266"/>
    <mergeCell ref="D128:D129"/>
    <mergeCell ref="C128:C129"/>
    <mergeCell ref="B128:B129"/>
    <mergeCell ref="A128:A129"/>
    <mergeCell ref="A130:A132"/>
    <mergeCell ref="B130:B132"/>
    <mergeCell ref="C130:C132"/>
    <mergeCell ref="D130:D132"/>
    <mergeCell ref="D69:D70"/>
    <mergeCell ref="C69:C70"/>
    <mergeCell ref="B69:B70"/>
    <mergeCell ref="A69:A70"/>
    <mergeCell ref="O276:Q276"/>
    <mergeCell ref="O278:Q278"/>
    <mergeCell ref="O280:Q280"/>
    <mergeCell ref="O283:Q283"/>
    <mergeCell ref="O286:Q286"/>
    <mergeCell ref="O288:Q288"/>
    <mergeCell ref="O290:Q290"/>
    <mergeCell ref="O293:Q293"/>
    <mergeCell ref="O296:Q296"/>
    <mergeCell ref="O166:Q166"/>
    <mergeCell ref="O168:Q168"/>
    <mergeCell ref="O171:Q171"/>
    <mergeCell ref="O173:Q173"/>
    <mergeCell ref="O175:Q175"/>
    <mergeCell ref="O177:Q177"/>
    <mergeCell ref="O180:Q180"/>
    <mergeCell ref="O183:Q183"/>
    <mergeCell ref="O185:Q185"/>
    <mergeCell ref="O143:Q143"/>
    <mergeCell ref="O147:Q147"/>
    <mergeCell ref="O150:Q150"/>
    <mergeCell ref="O153:Q153"/>
    <mergeCell ref="O155:Q155"/>
    <mergeCell ref="O157:Q157"/>
    <mergeCell ref="O159:Q159"/>
    <mergeCell ref="O162:Q162"/>
    <mergeCell ref="O164:Q164"/>
    <mergeCell ref="C10:C12"/>
    <mergeCell ref="A111:Q111"/>
    <mergeCell ref="A71:Q71"/>
    <mergeCell ref="O75:Q75"/>
    <mergeCell ref="O78:Q78"/>
    <mergeCell ref="O80:Q80"/>
    <mergeCell ref="O85:Q85"/>
    <mergeCell ref="O87:Q87"/>
    <mergeCell ref="O90:Q90"/>
    <mergeCell ref="D82:D83"/>
    <mergeCell ref="C82:C83"/>
    <mergeCell ref="B82:B83"/>
    <mergeCell ref="A82:A83"/>
    <mergeCell ref="A72:A74"/>
    <mergeCell ref="B72:B75"/>
    <mergeCell ref="C72:C80"/>
    <mergeCell ref="E72:E73"/>
    <mergeCell ref="C92:C95"/>
    <mergeCell ref="D109:D110"/>
    <mergeCell ref="C109:C110"/>
    <mergeCell ref="B109:B110"/>
    <mergeCell ref="A109:A110"/>
    <mergeCell ref="A99:Q99"/>
    <mergeCell ref="A100:A108"/>
    <mergeCell ref="A14:Q14"/>
    <mergeCell ref="A15:Q15"/>
    <mergeCell ref="O72:Q72"/>
    <mergeCell ref="O16:Q16"/>
    <mergeCell ref="O18:Q18"/>
    <mergeCell ref="O21:Q21"/>
    <mergeCell ref="O23:Q23"/>
    <mergeCell ref="O25:Q25"/>
    <mergeCell ref="O27:Q27"/>
    <mergeCell ref="O29:Q29"/>
    <mergeCell ref="O33:Q33"/>
    <mergeCell ref="O35:Q35"/>
    <mergeCell ref="O37:Q37"/>
    <mergeCell ref="O39:Q39"/>
    <mergeCell ref="O41:Q41"/>
    <mergeCell ref="O43:Q43"/>
    <mergeCell ref="O46:Q46"/>
    <mergeCell ref="O48:Q48"/>
    <mergeCell ref="O50:Q50"/>
    <mergeCell ref="O52:Q52"/>
    <mergeCell ref="O55:Q55"/>
    <mergeCell ref="D10:D12"/>
    <mergeCell ref="E10:E12"/>
    <mergeCell ref="F10:F12"/>
    <mergeCell ref="M10:M12"/>
    <mergeCell ref="N10:N12"/>
    <mergeCell ref="O11:O12"/>
    <mergeCell ref="A1:Q1"/>
    <mergeCell ref="A7:Q7"/>
    <mergeCell ref="O10:Q10"/>
    <mergeCell ref="A3:Q3"/>
    <mergeCell ref="A4:Q4"/>
    <mergeCell ref="A5:Q5"/>
    <mergeCell ref="A6:Q6"/>
    <mergeCell ref="A2:Q2"/>
    <mergeCell ref="G10:I10"/>
    <mergeCell ref="J10:L10"/>
    <mergeCell ref="G11:G12"/>
    <mergeCell ref="J11:J12"/>
    <mergeCell ref="H11:I11"/>
    <mergeCell ref="K11:L11"/>
    <mergeCell ref="A10:A12"/>
    <mergeCell ref="B10:B12"/>
    <mergeCell ref="P11:P12"/>
    <mergeCell ref="Q11:Q12"/>
    <mergeCell ref="A16:A36"/>
    <mergeCell ref="C16:C24"/>
    <mergeCell ref="E16:E24"/>
    <mergeCell ref="C25:C30"/>
    <mergeCell ref="B16:B22"/>
    <mergeCell ref="A41:A49"/>
    <mergeCell ref="B41:B49"/>
    <mergeCell ref="C41:C49"/>
    <mergeCell ref="D41:D42"/>
    <mergeCell ref="E41:E49"/>
    <mergeCell ref="D25:D26"/>
    <mergeCell ref="E25:E27"/>
    <mergeCell ref="C33:C35"/>
    <mergeCell ref="D33:D34"/>
    <mergeCell ref="E33:E34"/>
    <mergeCell ref="A50:A58"/>
    <mergeCell ref="B50:B56"/>
    <mergeCell ref="C50:C58"/>
    <mergeCell ref="E50:E58"/>
    <mergeCell ref="A59:A62"/>
    <mergeCell ref="B59:B62"/>
    <mergeCell ref="C59:C68"/>
    <mergeCell ref="E59:E64"/>
    <mergeCell ref="O57:Q57"/>
    <mergeCell ref="O59:Q59"/>
    <mergeCell ref="O62:Q62"/>
    <mergeCell ref="O65:Q65"/>
    <mergeCell ref="O67:Q67"/>
    <mergeCell ref="C100:C108"/>
    <mergeCell ref="D100:D101"/>
    <mergeCell ref="E100:E108"/>
    <mergeCell ref="A85:A89"/>
    <mergeCell ref="E85:E88"/>
    <mergeCell ref="O93:Q93"/>
    <mergeCell ref="O100:Q100"/>
    <mergeCell ref="O102:Q102"/>
    <mergeCell ref="O105:Q105"/>
    <mergeCell ref="O107:Q107"/>
    <mergeCell ref="D96:D98"/>
    <mergeCell ref="C96:C98"/>
    <mergeCell ref="B96:B98"/>
    <mergeCell ref="A96:A98"/>
    <mergeCell ref="B100:B108"/>
    <mergeCell ref="A112:A115"/>
    <mergeCell ref="B112:B115"/>
    <mergeCell ref="C112:C114"/>
    <mergeCell ref="E112:E116"/>
    <mergeCell ref="O126:Q126"/>
    <mergeCell ref="O135:Q135"/>
    <mergeCell ref="A133:Q133"/>
    <mergeCell ref="A134:Q134"/>
    <mergeCell ref="O139:Q139"/>
    <mergeCell ref="O112:Q112"/>
    <mergeCell ref="O114:Q114"/>
    <mergeCell ref="O116:Q116"/>
    <mergeCell ref="O118:Q118"/>
    <mergeCell ref="O120:Q120"/>
    <mergeCell ref="O122:Q122"/>
    <mergeCell ref="O124:Q124"/>
    <mergeCell ref="N112:N115"/>
    <mergeCell ref="N120:N125"/>
    <mergeCell ref="C159:C167"/>
    <mergeCell ref="D159:D160"/>
    <mergeCell ref="E159:E161"/>
    <mergeCell ref="A168:A169"/>
    <mergeCell ref="B168:B170"/>
    <mergeCell ref="C168:C174"/>
    <mergeCell ref="E168:E169"/>
    <mergeCell ref="E135:E139"/>
    <mergeCell ref="B120:B121"/>
    <mergeCell ref="C120:C121"/>
    <mergeCell ref="E120:E121"/>
    <mergeCell ref="O187:Q187"/>
    <mergeCell ref="O190:Q190"/>
    <mergeCell ref="O192:Q192"/>
    <mergeCell ref="A196:A197"/>
    <mergeCell ref="B196:B198"/>
    <mergeCell ref="C196:C197"/>
    <mergeCell ref="D196:D197"/>
    <mergeCell ref="E196:E197"/>
    <mergeCell ref="O194:Q194"/>
    <mergeCell ref="O196:Q196"/>
    <mergeCell ref="O198:Q198"/>
    <mergeCell ref="M196:M197"/>
    <mergeCell ref="O200:Q200"/>
    <mergeCell ref="O202:Q202"/>
    <mergeCell ref="O204:Q204"/>
    <mergeCell ref="O206:Q206"/>
    <mergeCell ref="A212:A219"/>
    <mergeCell ref="B212:B219"/>
    <mergeCell ref="C212:C219"/>
    <mergeCell ref="D212:D219"/>
    <mergeCell ref="E212:E219"/>
    <mergeCell ref="C204:C208"/>
    <mergeCell ref="C209:C211"/>
    <mergeCell ref="O208:Q208"/>
    <mergeCell ref="O210:Q210"/>
    <mergeCell ref="O212:Q212"/>
    <mergeCell ref="O214:Q214"/>
    <mergeCell ref="O216:Q216"/>
    <mergeCell ref="O218:Q218"/>
    <mergeCell ref="M212:M213"/>
    <mergeCell ref="O222:Q222"/>
    <mergeCell ref="O226:Q226"/>
    <mergeCell ref="O228:Q228"/>
    <mergeCell ref="O230:Q230"/>
    <mergeCell ref="O232:Q232"/>
    <mergeCell ref="O234:Q234"/>
    <mergeCell ref="C236:C239"/>
    <mergeCell ref="E236:E237"/>
    <mergeCell ref="O236:Q236"/>
    <mergeCell ref="O238:Q238"/>
    <mergeCell ref="C228:C229"/>
    <mergeCell ref="D228:D229"/>
    <mergeCell ref="C232:C234"/>
    <mergeCell ref="N220:N222"/>
    <mergeCell ref="E220:E221"/>
    <mergeCell ref="O220:Q220"/>
    <mergeCell ref="O240:Q240"/>
    <mergeCell ref="O224:Q224"/>
    <mergeCell ref="B253:B256"/>
    <mergeCell ref="C253:C256"/>
    <mergeCell ref="D253:D256"/>
    <mergeCell ref="E253:E256"/>
    <mergeCell ref="O253:Q253"/>
    <mergeCell ref="O255:Q255"/>
    <mergeCell ref="O242:Q242"/>
    <mergeCell ref="E228:E235"/>
    <mergeCell ref="B228:B234"/>
    <mergeCell ref="M228:M229"/>
    <mergeCell ref="N236:N238"/>
    <mergeCell ref="N228:N231"/>
    <mergeCell ref="O257:Q257"/>
    <mergeCell ref="O262:Q262"/>
    <mergeCell ref="O264:Q266"/>
    <mergeCell ref="O268:Q268"/>
    <mergeCell ref="O270:Q270"/>
    <mergeCell ref="P273:Q273"/>
    <mergeCell ref="M268:M269"/>
    <mergeCell ref="A244:A252"/>
    <mergeCell ref="B244:B252"/>
    <mergeCell ref="C244:C246"/>
    <mergeCell ref="D244:D246"/>
    <mergeCell ref="E244:E245"/>
    <mergeCell ref="C247:C250"/>
    <mergeCell ref="O244:Q244"/>
    <mergeCell ref="O247:Q247"/>
    <mergeCell ref="O249:Q249"/>
    <mergeCell ref="O251:Q251"/>
    <mergeCell ref="M244:M245"/>
    <mergeCell ref="N244:N249"/>
    <mergeCell ref="N268:N271"/>
    <mergeCell ref="A267:Q267"/>
    <mergeCell ref="D268:D269"/>
    <mergeCell ref="E268:E269"/>
    <mergeCell ref="B257:B263"/>
    <mergeCell ref="A288:A291"/>
    <mergeCell ref="B288:B297"/>
    <mergeCell ref="C288:C295"/>
    <mergeCell ref="D288:D291"/>
    <mergeCell ref="E288:E291"/>
    <mergeCell ref="A278:A280"/>
    <mergeCell ref="B278:B285"/>
    <mergeCell ref="C278:C287"/>
    <mergeCell ref="D278:D279"/>
    <mergeCell ref="E278:E287"/>
    <mergeCell ref="A309:A314"/>
    <mergeCell ref="B309:B315"/>
    <mergeCell ref="C309:C316"/>
    <mergeCell ref="D309:D314"/>
    <mergeCell ref="E309:E314"/>
    <mergeCell ref="A300:Q300"/>
    <mergeCell ref="A301:A303"/>
    <mergeCell ref="B301:B307"/>
    <mergeCell ref="C301:C306"/>
    <mergeCell ref="D301:D303"/>
    <mergeCell ref="E301:E302"/>
    <mergeCell ref="E317:E325"/>
    <mergeCell ref="D317:D325"/>
    <mergeCell ref="C317:C325"/>
    <mergeCell ref="B317:B325"/>
    <mergeCell ref="A317:A325"/>
    <mergeCell ref="O340:Q340"/>
    <mergeCell ref="O343:Q343"/>
    <mergeCell ref="O356:Q356"/>
    <mergeCell ref="C356:C359"/>
    <mergeCell ref="E356:E359"/>
    <mergeCell ref="O346:Q346"/>
    <mergeCell ref="O351:Q351"/>
    <mergeCell ref="O353:Q353"/>
    <mergeCell ref="O358:Q358"/>
    <mergeCell ref="N334:N337"/>
    <mergeCell ref="N346:N348"/>
    <mergeCell ref="N356:N358"/>
    <mergeCell ref="A329:A331"/>
    <mergeCell ref="B329:B331"/>
    <mergeCell ref="C329:C331"/>
    <mergeCell ref="D329:D331"/>
    <mergeCell ref="O326:Q328"/>
    <mergeCell ref="O329:Q331"/>
    <mergeCell ref="A332:Q332"/>
    <mergeCell ref="O361:Q361"/>
    <mergeCell ref="C366:C371"/>
    <mergeCell ref="D366:D371"/>
    <mergeCell ref="E366:E371"/>
    <mergeCell ref="O363:Q363"/>
    <mergeCell ref="O366:Q366"/>
    <mergeCell ref="O368:Q368"/>
    <mergeCell ref="O371:Q371"/>
    <mergeCell ref="O373:Q373"/>
    <mergeCell ref="N366:N368"/>
    <mergeCell ref="C391:C394"/>
    <mergeCell ref="D391:D395"/>
    <mergeCell ref="E391:E395"/>
    <mergeCell ref="O421:Q421"/>
    <mergeCell ref="O423:Q423"/>
    <mergeCell ref="A405:D407"/>
    <mergeCell ref="O405:Q407"/>
    <mergeCell ref="O415:Q415"/>
    <mergeCell ref="O417:Q417"/>
    <mergeCell ref="N391:N393"/>
    <mergeCell ref="E430:E432"/>
    <mergeCell ref="C431:C432"/>
    <mergeCell ref="C433:C435"/>
    <mergeCell ref="D433:D435"/>
    <mergeCell ref="E433:E434"/>
    <mergeCell ref="O431:Q431"/>
    <mergeCell ref="O433:Q433"/>
    <mergeCell ref="O435:Q435"/>
    <mergeCell ref="O438:Q438"/>
    <mergeCell ref="O440:Q440"/>
    <mergeCell ref="C187:C193"/>
    <mergeCell ref="B85:B90"/>
    <mergeCell ref="C85:C90"/>
    <mergeCell ref="C135:C142"/>
    <mergeCell ref="B135:B139"/>
    <mergeCell ref="D135:D139"/>
    <mergeCell ref="B433:B434"/>
    <mergeCell ref="B425:B426"/>
    <mergeCell ref="C425:C428"/>
    <mergeCell ref="D425:D426"/>
    <mergeCell ref="E425:E429"/>
    <mergeCell ref="B409:B414"/>
    <mergeCell ref="C409:C413"/>
    <mergeCell ref="D409:D410"/>
    <mergeCell ref="E409:E413"/>
    <mergeCell ref="B380:B384"/>
    <mergeCell ref="C380:C387"/>
    <mergeCell ref="D380:D384"/>
    <mergeCell ref="E380:E385"/>
    <mergeCell ref="C344:C345"/>
    <mergeCell ref="C346:C355"/>
    <mergeCell ref="D346:D355"/>
    <mergeCell ref="E346:E355"/>
    <mergeCell ref="N25:N32"/>
    <mergeCell ref="N16:N24"/>
    <mergeCell ref="N100:N108"/>
    <mergeCell ref="N85:N93"/>
    <mergeCell ref="N33:N36"/>
    <mergeCell ref="N41:N49"/>
    <mergeCell ref="N50:N58"/>
    <mergeCell ref="N59:N67"/>
    <mergeCell ref="N72:N75"/>
    <mergeCell ref="C257:C263"/>
    <mergeCell ref="D257:D259"/>
    <mergeCell ref="E257:E259"/>
    <mergeCell ref="B268:B273"/>
    <mergeCell ref="A268:A273"/>
    <mergeCell ref="C268:C273"/>
    <mergeCell ref="N135:N138"/>
    <mergeCell ref="N150:N153"/>
    <mergeCell ref="N159:N162"/>
    <mergeCell ref="N168:N171"/>
    <mergeCell ref="N177:N180"/>
    <mergeCell ref="N187:N190"/>
    <mergeCell ref="N196:N199"/>
    <mergeCell ref="N204:N211"/>
    <mergeCell ref="N212:N219"/>
    <mergeCell ref="E204:E205"/>
    <mergeCell ref="E177:E179"/>
    <mergeCell ref="A187:A189"/>
    <mergeCell ref="B187:B189"/>
    <mergeCell ref="D187:D188"/>
    <mergeCell ref="E187:E189"/>
    <mergeCell ref="E150:E152"/>
    <mergeCell ref="A159:A161"/>
    <mergeCell ref="B159:B164"/>
    <mergeCell ref="N278:N280"/>
    <mergeCell ref="N288:N291"/>
    <mergeCell ref="N425:N428"/>
    <mergeCell ref="N409:N410"/>
    <mergeCell ref="N417:N418"/>
    <mergeCell ref="N433:N434"/>
    <mergeCell ref="N301:N307"/>
    <mergeCell ref="N309:N315"/>
    <mergeCell ref="N317:N318"/>
    <mergeCell ref="A333:Q333"/>
    <mergeCell ref="O334:Q334"/>
    <mergeCell ref="A334:A335"/>
    <mergeCell ref="B334:B337"/>
    <mergeCell ref="D334:D335"/>
    <mergeCell ref="C334:C337"/>
    <mergeCell ref="E334:E337"/>
    <mergeCell ref="O337:Q337"/>
    <mergeCell ref="O419:Q419"/>
    <mergeCell ref="A380:A382"/>
    <mergeCell ref="A391:A394"/>
    <mergeCell ref="B391:B399"/>
    <mergeCell ref="B376:B378"/>
    <mergeCell ref="A376:A378"/>
    <mergeCell ref="O409:Q409"/>
  </mergeCells>
  <pageMargins left="0.39370078740157483" right="0.31496062992125984" top="0.74803149606299213" bottom="0.74803149606299213" header="0.31496062992125984" footer="0.31496062992125984"/>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2023-07-13T06:31:55Z</dcterms:modified>
</cp:coreProperties>
</file>