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50" windowHeight="11640"/>
  </bookViews>
  <sheets>
    <sheet name="ЗВІТ УСТАНОВ" sheetId="8" r:id="rId1"/>
  </sheets>
  <calcPr calcId="114210" refMode="R1C1"/>
</workbook>
</file>

<file path=xl/calcChain.xml><?xml version="1.0" encoding="utf-8"?>
<calcChain xmlns="http://schemas.openxmlformats.org/spreadsheetml/2006/main">
  <c r="C12" i="8"/>
  <c r="D12"/>
  <c r="E12"/>
  <c r="F12"/>
  <c r="G12"/>
  <c r="H12"/>
  <c r="I12"/>
  <c r="J12"/>
  <c r="C14"/>
  <c r="D14"/>
  <c r="E14"/>
  <c r="F14"/>
  <c r="G14"/>
  <c r="H14"/>
  <c r="I14"/>
  <c r="J14"/>
  <c r="C17"/>
  <c r="D17"/>
  <c r="E17"/>
  <c r="F17"/>
  <c r="G17"/>
  <c r="H17"/>
  <c r="I17"/>
  <c r="J17"/>
  <c r="C18"/>
  <c r="C22"/>
  <c r="D18"/>
  <c r="D22"/>
  <c r="E18"/>
  <c r="E22"/>
  <c r="F18"/>
  <c r="F22"/>
  <c r="G18"/>
  <c r="G22"/>
  <c r="H18"/>
  <c r="H22"/>
  <c r="I22"/>
  <c r="J22"/>
  <c r="C24"/>
  <c r="C25"/>
  <c r="D24"/>
  <c r="D25"/>
  <c r="E23"/>
  <c r="E24"/>
  <c r="E25"/>
  <c r="F23"/>
  <c r="F24"/>
  <c r="F25"/>
  <c r="G25"/>
  <c r="H25"/>
  <c r="I25"/>
  <c r="J25"/>
  <c r="H26"/>
  <c r="G26"/>
  <c r="J26"/>
  <c r="I26"/>
  <c r="F26"/>
  <c r="E26"/>
  <c r="D26"/>
  <c r="C26"/>
</calcChain>
</file>

<file path=xl/sharedStrings.xml><?xml version="1.0" encoding="utf-8"?>
<sst xmlns="http://schemas.openxmlformats.org/spreadsheetml/2006/main" count="49" uniqueCount="37">
  <si>
    <t>тис.грн.</t>
  </si>
  <si>
    <t>тис. Гкал</t>
  </si>
  <si>
    <t xml:space="preserve">Інформація  </t>
  </si>
  <si>
    <t>КМШВСМ</t>
  </si>
  <si>
    <t>ШВСМ м. Києва</t>
  </si>
  <si>
    <t>ДЮСШ "Ринг"</t>
  </si>
  <si>
    <t>Інваспорт</t>
  </si>
  <si>
    <t>ЦБ (школи)</t>
  </si>
  <si>
    <t>Всього по галузям:</t>
  </si>
  <si>
    <t>ПДЗОВ "Зміна"</t>
  </si>
  <si>
    <t>тис.куб.м</t>
  </si>
  <si>
    <t>Школа спорту</t>
  </si>
  <si>
    <t>Київський молодіжний центр</t>
  </si>
  <si>
    <t>по галузі "Молодіжна політика"</t>
  </si>
  <si>
    <t>ДОТ "Зачарована долина"</t>
  </si>
  <si>
    <t>5021</t>
  </si>
  <si>
    <t>5031</t>
  </si>
  <si>
    <t>5033</t>
  </si>
  <si>
    <t>Всього по 5021:</t>
  </si>
  <si>
    <t>Всього по 5031:</t>
  </si>
  <si>
    <t>Всього по 5033:</t>
  </si>
  <si>
    <t>3140</t>
  </si>
  <si>
    <t>3133</t>
  </si>
  <si>
    <t>Всього по 3140:</t>
  </si>
  <si>
    <t>Всього по 3133:</t>
  </si>
  <si>
    <t>Департаменту молоді та спорту виконавчого органу Київської міської ради (Київської міської державної адміністрації)</t>
  </si>
  <si>
    <t>електроенергія</t>
  </si>
  <si>
    <t>ПРИМІТКА:</t>
  </si>
  <si>
    <r>
      <t xml:space="preserve"> спожито за звітній ПЕРІОД</t>
    </r>
    <r>
      <rPr>
        <b/>
        <u/>
        <sz val="10"/>
        <rFont val="Verdana"/>
        <family val="2"/>
        <charset val="204"/>
      </rPr>
      <t xml:space="preserve"> 2019 р.</t>
    </r>
  </si>
  <si>
    <t>за _січень -травень_ 2019 р.</t>
  </si>
  <si>
    <t xml:space="preserve">про стан споживання  комунальних послуг та енергоносіїв </t>
  </si>
  <si>
    <t>теплопостачання</t>
  </si>
  <si>
    <t>водопостачання</t>
  </si>
  <si>
    <t>Розпорядник бюджетних коштів</t>
  </si>
  <si>
    <t>КПКВК</t>
  </si>
  <si>
    <t>газопостачання</t>
  </si>
  <si>
    <t>по галузі "Фізична культура та спорт"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</si>
</sst>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0.000"/>
    <numFmt numFmtId="167" formatCode="#,##0.000"/>
    <numFmt numFmtId="168" formatCode="#,##0.0000"/>
  </numFmts>
  <fonts count="12">
    <font>
      <sz val="10"/>
      <name val="Arial Cyr"/>
      <charset val="204"/>
    </font>
    <font>
      <sz val="8"/>
      <name val="Arial Cyr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u/>
      <sz val="10"/>
      <name val="Verdana"/>
      <family val="2"/>
      <charset val="204"/>
    </font>
    <font>
      <b/>
      <sz val="8"/>
      <name val="Verdana"/>
      <family val="2"/>
      <charset val="204"/>
    </font>
    <font>
      <b/>
      <i/>
      <sz val="12"/>
      <name val="Verdana"/>
      <family val="2"/>
      <charset val="204"/>
    </font>
    <font>
      <b/>
      <sz val="14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/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6" fillId="0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zoomScale="75" workbookViewId="0">
      <selection activeCell="F20" sqref="F20"/>
    </sheetView>
  </sheetViews>
  <sheetFormatPr defaultRowHeight="12.75"/>
  <cols>
    <col min="1" max="1" width="11.85546875" style="1" customWidth="1"/>
    <col min="2" max="2" width="21.140625" style="1" customWidth="1"/>
    <col min="3" max="3" width="11.85546875" style="1" customWidth="1"/>
    <col min="4" max="4" width="10.7109375" style="1" customWidth="1"/>
    <col min="5" max="5" width="11.85546875" style="1" customWidth="1"/>
    <col min="6" max="6" width="10.7109375" style="1" customWidth="1"/>
    <col min="7" max="7" width="11.85546875" style="1" customWidth="1"/>
    <col min="8" max="8" width="10.7109375" style="1" customWidth="1"/>
    <col min="9" max="9" width="11.85546875" style="1" customWidth="1"/>
    <col min="10" max="10" width="11.7109375" style="1" customWidth="1"/>
    <col min="11" max="16384" width="9.140625" style="1"/>
  </cols>
  <sheetData>
    <row r="1" spans="1:10" ht="20.25" customHeight="1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8.75" customHeight="1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4" customHeight="1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4" customHeight="1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s="14" customFormat="1" ht="45.75" customHeight="1">
      <c r="A6" s="35" t="s">
        <v>34</v>
      </c>
      <c r="B6" s="23" t="s">
        <v>33</v>
      </c>
      <c r="C6" s="22" t="s">
        <v>31</v>
      </c>
      <c r="D6" s="22"/>
      <c r="E6" s="22" t="s">
        <v>32</v>
      </c>
      <c r="F6" s="22"/>
      <c r="G6" s="22" t="s">
        <v>26</v>
      </c>
      <c r="H6" s="22"/>
      <c r="I6" s="22" t="s">
        <v>35</v>
      </c>
      <c r="J6" s="22"/>
    </row>
    <row r="7" spans="1:10" ht="51.6" customHeight="1">
      <c r="A7" s="36"/>
      <c r="B7" s="23"/>
      <c r="C7" s="23" t="s">
        <v>28</v>
      </c>
      <c r="D7" s="23"/>
      <c r="E7" s="23" t="s">
        <v>28</v>
      </c>
      <c r="F7" s="23"/>
      <c r="G7" s="23" t="s">
        <v>28</v>
      </c>
      <c r="H7" s="23"/>
      <c r="I7" s="23" t="s">
        <v>28</v>
      </c>
      <c r="J7" s="23"/>
    </row>
    <row r="8" spans="1:10" ht="29.45" customHeight="1">
      <c r="A8" s="37"/>
      <c r="B8" s="23"/>
      <c r="C8" s="16" t="s">
        <v>1</v>
      </c>
      <c r="D8" s="16" t="s">
        <v>0</v>
      </c>
      <c r="E8" s="16" t="s">
        <v>10</v>
      </c>
      <c r="F8" s="16" t="s">
        <v>0</v>
      </c>
      <c r="G8" s="16" t="s">
        <v>1</v>
      </c>
      <c r="H8" s="16" t="s">
        <v>0</v>
      </c>
      <c r="I8" s="16" t="s">
        <v>1</v>
      </c>
      <c r="J8" s="16" t="s">
        <v>0</v>
      </c>
    </row>
    <row r="9" spans="1:10" ht="29.45" customHeight="1">
      <c r="A9" s="32" t="s">
        <v>13</v>
      </c>
      <c r="B9" s="33"/>
      <c r="C9" s="33"/>
      <c r="D9" s="33"/>
      <c r="E9" s="33"/>
      <c r="F9" s="33"/>
      <c r="G9" s="33"/>
      <c r="H9" s="33"/>
      <c r="I9" s="33"/>
      <c r="J9" s="34"/>
    </row>
    <row r="10" spans="1:10" ht="33" customHeight="1">
      <c r="A10" s="4" t="s">
        <v>21</v>
      </c>
      <c r="B10" s="7" t="s">
        <v>9</v>
      </c>
      <c r="C10" s="3">
        <v>0</v>
      </c>
      <c r="D10" s="11">
        <v>0</v>
      </c>
      <c r="E10" s="11">
        <v>0</v>
      </c>
      <c r="F10" s="3">
        <v>0</v>
      </c>
      <c r="G10" s="11">
        <v>80.031000000000006</v>
      </c>
      <c r="H10" s="3">
        <v>226.5</v>
      </c>
      <c r="I10" s="11">
        <v>0.93</v>
      </c>
      <c r="J10" s="3">
        <v>9.3000000000000007</v>
      </c>
    </row>
    <row r="11" spans="1:10" ht="33" customHeight="1">
      <c r="A11" s="4" t="s">
        <v>21</v>
      </c>
      <c r="B11" s="7" t="s">
        <v>14</v>
      </c>
      <c r="C11" s="3">
        <v>0</v>
      </c>
      <c r="D11" s="11">
        <v>0</v>
      </c>
      <c r="E11" s="11">
        <v>0</v>
      </c>
      <c r="F11" s="3">
        <v>0</v>
      </c>
      <c r="G11" s="11">
        <v>0</v>
      </c>
      <c r="H11" s="3">
        <v>0</v>
      </c>
      <c r="I11" s="11">
        <v>0</v>
      </c>
      <c r="J11" s="3">
        <v>0</v>
      </c>
    </row>
    <row r="12" spans="1:10" ht="30.75" customHeight="1">
      <c r="A12" s="25" t="s">
        <v>23</v>
      </c>
      <c r="B12" s="26"/>
      <c r="C12" s="12">
        <f>SUM(C7:C11)</f>
        <v>0</v>
      </c>
      <c r="D12" s="13">
        <f>SUM(D10:D11)</f>
        <v>0</v>
      </c>
      <c r="E12" s="13">
        <f>SUM(E10:E11)</f>
        <v>0</v>
      </c>
      <c r="F12" s="12">
        <f>SUM(F10:F11)</f>
        <v>0</v>
      </c>
      <c r="G12" s="13">
        <f>SUM(G10:G11)</f>
        <v>80.031000000000006</v>
      </c>
      <c r="H12" s="12">
        <f>SUM(H10:H11)</f>
        <v>226.5</v>
      </c>
      <c r="I12" s="12">
        <f>I10+I11</f>
        <v>0.93</v>
      </c>
      <c r="J12" s="12">
        <f>J10+J11</f>
        <v>9.3000000000000007</v>
      </c>
    </row>
    <row r="13" spans="1:10" ht="48.75" customHeight="1">
      <c r="A13" s="4" t="s">
        <v>22</v>
      </c>
      <c r="B13" s="7" t="s">
        <v>12</v>
      </c>
      <c r="C13" s="3">
        <v>0</v>
      </c>
      <c r="D13" s="11">
        <v>0</v>
      </c>
      <c r="E13" s="11">
        <v>0</v>
      </c>
      <c r="F13" s="3">
        <v>0</v>
      </c>
      <c r="G13" s="11">
        <v>23.184000000000001</v>
      </c>
      <c r="H13" s="3">
        <v>57.3</v>
      </c>
      <c r="I13" s="11">
        <v>0</v>
      </c>
      <c r="J13" s="3">
        <v>0</v>
      </c>
    </row>
    <row r="14" spans="1:10" ht="30.75" customHeight="1">
      <c r="A14" s="25" t="s">
        <v>24</v>
      </c>
      <c r="B14" s="26"/>
      <c r="C14" s="12">
        <f>SUM(C10:C13)</f>
        <v>0</v>
      </c>
      <c r="D14" s="13">
        <f t="shared" ref="D14:J14" si="0">D13</f>
        <v>0</v>
      </c>
      <c r="E14" s="13">
        <f t="shared" si="0"/>
        <v>0</v>
      </c>
      <c r="F14" s="12">
        <f t="shared" si="0"/>
        <v>0</v>
      </c>
      <c r="G14" s="13">
        <f t="shared" si="0"/>
        <v>23.184000000000001</v>
      </c>
      <c r="H14" s="13">
        <f t="shared" si="0"/>
        <v>57.3</v>
      </c>
      <c r="I14" s="12">
        <f t="shared" si="0"/>
        <v>0</v>
      </c>
      <c r="J14" s="12">
        <f t="shared" si="0"/>
        <v>0</v>
      </c>
    </row>
    <row r="15" spans="1:10" ht="29.45" customHeight="1">
      <c r="A15" s="32" t="s">
        <v>36</v>
      </c>
      <c r="B15" s="33"/>
      <c r="C15" s="33"/>
      <c r="D15" s="33"/>
      <c r="E15" s="33"/>
      <c r="F15" s="33"/>
      <c r="G15" s="33"/>
      <c r="H15" s="33"/>
      <c r="I15" s="33"/>
      <c r="J15" s="34"/>
    </row>
    <row r="16" spans="1:10" ht="27.75" customHeight="1">
      <c r="A16" s="4" t="s">
        <v>15</v>
      </c>
      <c r="B16" s="7" t="s">
        <v>6</v>
      </c>
      <c r="C16" s="10">
        <v>0</v>
      </c>
      <c r="D16" s="3">
        <v>0</v>
      </c>
      <c r="E16" s="10">
        <v>0</v>
      </c>
      <c r="F16" s="3">
        <v>0</v>
      </c>
      <c r="G16" s="10">
        <v>0</v>
      </c>
      <c r="H16" s="3">
        <v>0</v>
      </c>
      <c r="I16" s="10">
        <v>0</v>
      </c>
      <c r="J16" s="3">
        <v>0</v>
      </c>
    </row>
    <row r="17" spans="1:10" ht="30.75" customHeight="1">
      <c r="A17" s="25" t="s">
        <v>18</v>
      </c>
      <c r="B17" s="26"/>
      <c r="C17" s="17">
        <f t="shared" ref="C17:J17" si="1">C16</f>
        <v>0</v>
      </c>
      <c r="D17" s="12">
        <f t="shared" si="1"/>
        <v>0</v>
      </c>
      <c r="E17" s="17">
        <f t="shared" si="1"/>
        <v>0</v>
      </c>
      <c r="F17" s="12">
        <f t="shared" si="1"/>
        <v>0</v>
      </c>
      <c r="G17" s="17">
        <f t="shared" si="1"/>
        <v>0</v>
      </c>
      <c r="H17" s="12">
        <f t="shared" si="1"/>
        <v>0</v>
      </c>
      <c r="I17" s="17">
        <f t="shared" si="1"/>
        <v>0</v>
      </c>
      <c r="J17" s="12">
        <f t="shared" si="1"/>
        <v>0</v>
      </c>
    </row>
    <row r="18" spans="1:10" ht="30" customHeight="1">
      <c r="A18" s="4" t="s">
        <v>16</v>
      </c>
      <c r="B18" s="8" t="s">
        <v>7</v>
      </c>
      <c r="C18" s="10">
        <f>0.031+0.011+0.025</f>
        <v>6.7000000000000004E-2</v>
      </c>
      <c r="D18" s="3">
        <f>48.13+15.64+43.38</f>
        <v>107.15</v>
      </c>
      <c r="E18" s="9">
        <f>0.14+0.15+0.19</f>
        <v>0.48000000000000004</v>
      </c>
      <c r="F18" s="3">
        <f>2.3+2.69+3.83</f>
        <v>8.82</v>
      </c>
      <c r="G18" s="9">
        <f>14.43+23.74+27.47+12.9+58.55</f>
        <v>137.09</v>
      </c>
      <c r="H18" s="3">
        <f>25.81+33.12+44.32+26.95+65.18</f>
        <v>195.38</v>
      </c>
      <c r="I18" s="10">
        <v>0</v>
      </c>
      <c r="J18" s="3">
        <v>0</v>
      </c>
    </row>
    <row r="19" spans="1:10" ht="22.9" customHeight="1">
      <c r="A19" s="4" t="s">
        <v>16</v>
      </c>
      <c r="B19" s="7" t="s">
        <v>11</v>
      </c>
      <c r="C19" s="10">
        <v>1.35E-2</v>
      </c>
      <c r="D19" s="3">
        <v>7.1</v>
      </c>
      <c r="E19" s="9">
        <v>8.5099999999999995E-2</v>
      </c>
      <c r="F19" s="3">
        <v>2.48</v>
      </c>
      <c r="G19" s="9">
        <v>2.5590000000000002</v>
      </c>
      <c r="H19" s="3">
        <v>6.07</v>
      </c>
      <c r="I19" s="10">
        <v>0</v>
      </c>
      <c r="J19" s="3">
        <v>0</v>
      </c>
    </row>
    <row r="20" spans="1:10" ht="30" customHeight="1">
      <c r="A20" s="4" t="s">
        <v>16</v>
      </c>
      <c r="B20" s="7" t="s">
        <v>5</v>
      </c>
      <c r="C20" s="10">
        <v>0</v>
      </c>
      <c r="D20" s="3">
        <v>0</v>
      </c>
      <c r="E20" s="9">
        <v>7.0000000000000001E-3</v>
      </c>
      <c r="F20" s="3">
        <v>0.2</v>
      </c>
      <c r="G20" s="9">
        <v>0.89800000000000002</v>
      </c>
      <c r="H20" s="3">
        <v>1.28</v>
      </c>
      <c r="I20" s="10">
        <v>0</v>
      </c>
      <c r="J20" s="3">
        <v>0</v>
      </c>
    </row>
    <row r="21" spans="1:10" ht="30" customHeight="1">
      <c r="A21" s="4"/>
      <c r="B21" s="7"/>
      <c r="C21" s="10">
        <v>6.8599999999999994E-2</v>
      </c>
      <c r="D21" s="3">
        <v>124.94</v>
      </c>
      <c r="E21" s="10">
        <v>0</v>
      </c>
      <c r="F21" s="3">
        <v>0</v>
      </c>
      <c r="G21" s="9">
        <v>0</v>
      </c>
      <c r="H21" s="3">
        <v>0</v>
      </c>
      <c r="I21" s="10">
        <v>0</v>
      </c>
      <c r="J21" s="3">
        <v>0</v>
      </c>
    </row>
    <row r="22" spans="1:10" ht="28.5" customHeight="1">
      <c r="A22" s="25" t="s">
        <v>19</v>
      </c>
      <c r="B22" s="26"/>
      <c r="C22" s="17">
        <f>C18+C20+C21+C19</f>
        <v>0.14910000000000001</v>
      </c>
      <c r="D22" s="12">
        <f>D18+D20+D21+D19</f>
        <v>239.19</v>
      </c>
      <c r="E22" s="17">
        <f>E18+E19+E20</f>
        <v>0.57210000000000005</v>
      </c>
      <c r="F22" s="18">
        <f>F18+F19+F20</f>
        <v>11.5</v>
      </c>
      <c r="G22" s="13">
        <f>G18+G20+G21+G19</f>
        <v>140.547</v>
      </c>
      <c r="H22" s="12">
        <f>H18+H20+H21+H19</f>
        <v>202.73</v>
      </c>
      <c r="I22" s="17">
        <f>I18+I20+I21</f>
        <v>0</v>
      </c>
      <c r="J22" s="12">
        <f>J18+J20+J21</f>
        <v>0</v>
      </c>
    </row>
    <row r="23" spans="1:10" ht="31.5" customHeight="1">
      <c r="A23" s="4" t="s">
        <v>17</v>
      </c>
      <c r="B23" s="7" t="s">
        <v>3</v>
      </c>
      <c r="C23" s="10">
        <v>0.3</v>
      </c>
      <c r="D23" s="3">
        <v>539.37</v>
      </c>
      <c r="E23" s="9">
        <f>0.164+0.245+0.236+0.199+0.223</f>
        <v>1.0670000000000002</v>
      </c>
      <c r="F23" s="3">
        <f>2.571+9.808+4.054</f>
        <v>16.433</v>
      </c>
      <c r="G23" s="9">
        <v>259.73899999999998</v>
      </c>
      <c r="H23" s="3">
        <v>361.815</v>
      </c>
      <c r="I23" s="10">
        <v>0</v>
      </c>
      <c r="J23" s="3">
        <v>0</v>
      </c>
    </row>
    <row r="24" spans="1:10" ht="31.5" customHeight="1">
      <c r="A24" s="4" t="s">
        <v>17</v>
      </c>
      <c r="B24" s="7" t="s">
        <v>4</v>
      </c>
      <c r="C24" s="10">
        <f>0.32459+0.23685+0.25209+0.20988+0.1286</f>
        <v>1.15201</v>
      </c>
      <c r="D24" s="3">
        <f>593.8384+431.62444+459.41045+382.48728+234.36264</f>
        <v>2101.7232100000001</v>
      </c>
      <c r="E24" s="9">
        <f>0.316+0.443+0.416+0.407+0.462</f>
        <v>2.044</v>
      </c>
      <c r="F24" s="3">
        <f>5.77901+8.54842+8.47642+8.29303+9.41371</f>
        <v>40.510590000000001</v>
      </c>
      <c r="G24" s="9">
        <v>306.58</v>
      </c>
      <c r="H24" s="3">
        <v>425.79</v>
      </c>
      <c r="I24" s="10">
        <v>0</v>
      </c>
      <c r="J24" s="3">
        <v>0</v>
      </c>
    </row>
    <row r="25" spans="1:10" ht="22.5" customHeight="1">
      <c r="A25" s="25" t="s">
        <v>20</v>
      </c>
      <c r="B25" s="26"/>
      <c r="C25" s="17">
        <f t="shared" ref="C25:J25" si="2">C23+C24</f>
        <v>1.45201</v>
      </c>
      <c r="D25" s="12">
        <f t="shared" si="2"/>
        <v>2641.09321</v>
      </c>
      <c r="E25" s="17">
        <f t="shared" si="2"/>
        <v>3.1110000000000002</v>
      </c>
      <c r="F25" s="12">
        <f t="shared" si="2"/>
        <v>56.94359</v>
      </c>
      <c r="G25" s="13">
        <f t="shared" si="2"/>
        <v>566.31899999999996</v>
      </c>
      <c r="H25" s="12">
        <f t="shared" si="2"/>
        <v>787.60500000000002</v>
      </c>
      <c r="I25" s="17">
        <f t="shared" si="2"/>
        <v>0</v>
      </c>
      <c r="J25" s="12">
        <f t="shared" si="2"/>
        <v>0</v>
      </c>
    </row>
    <row r="26" spans="1:10" ht="27.75" customHeight="1">
      <c r="A26" s="20" t="s">
        <v>8</v>
      </c>
      <c r="B26" s="21"/>
      <c r="C26" s="6">
        <f>C17+C22+C25</f>
        <v>1.60111</v>
      </c>
      <c r="D26" s="2">
        <f>D17+D22+D25</f>
        <v>2880.2832100000001</v>
      </c>
      <c r="E26" s="6">
        <f>E17+E22+E25</f>
        <v>3.6831000000000005</v>
      </c>
      <c r="F26" s="2">
        <f>F17+F22+F25</f>
        <v>68.44359</v>
      </c>
      <c r="G26" s="5">
        <f>G17+G22+G25+G12+G14</f>
        <v>810.0809999999999</v>
      </c>
      <c r="H26" s="2">
        <f>H17+H22+H25+H12+H14</f>
        <v>1274.135</v>
      </c>
      <c r="I26" s="2">
        <f>I17+I22+I25+I14+I12</f>
        <v>0.93</v>
      </c>
      <c r="J26" s="2">
        <f>J17+J22+J25+J14+J12</f>
        <v>9.3000000000000007</v>
      </c>
    </row>
    <row r="30" spans="1:10" s="15" customFormat="1" ht="18.75" hidden="1" customHeight="1">
      <c r="A30" s="19" t="s">
        <v>27</v>
      </c>
      <c r="B30" s="19"/>
      <c r="C30" s="31"/>
      <c r="D30" s="31"/>
      <c r="E30" s="31"/>
      <c r="F30" s="31"/>
      <c r="G30" s="31"/>
      <c r="H30" s="31"/>
      <c r="I30" s="31"/>
      <c r="J30" s="31"/>
    </row>
    <row r="31" spans="1:10" ht="17.45" hidden="1" customHeight="1">
      <c r="C31" s="30"/>
      <c r="D31" s="30"/>
      <c r="E31" s="30"/>
      <c r="F31" s="30"/>
      <c r="G31" s="30"/>
      <c r="H31" s="30"/>
      <c r="I31" s="30"/>
      <c r="J31" s="30"/>
    </row>
    <row r="32" spans="1:10" ht="18.75" hidden="1">
      <c r="C32" s="30"/>
      <c r="D32" s="30"/>
      <c r="E32" s="30"/>
      <c r="F32" s="30"/>
      <c r="G32" s="30"/>
      <c r="H32" s="30"/>
      <c r="I32" s="30"/>
      <c r="J32" s="30"/>
    </row>
    <row r="33" spans="3:9" ht="18.75" hidden="1">
      <c r="C33" s="29"/>
      <c r="D33" s="29"/>
      <c r="E33" s="29"/>
      <c r="F33" s="29"/>
      <c r="G33" s="29"/>
      <c r="H33" s="29"/>
      <c r="I33" s="29"/>
    </row>
  </sheetData>
  <mergeCells count="27">
    <mergeCell ref="A6:A8"/>
    <mergeCell ref="C6:D6"/>
    <mergeCell ref="B6:B8"/>
    <mergeCell ref="A17:B17"/>
    <mergeCell ref="A22:B22"/>
    <mergeCell ref="A12:B12"/>
    <mergeCell ref="C7:D7"/>
    <mergeCell ref="A1:J1"/>
    <mergeCell ref="A2:J2"/>
    <mergeCell ref="A3:J3"/>
    <mergeCell ref="C33:I33"/>
    <mergeCell ref="C32:J32"/>
    <mergeCell ref="C30:J30"/>
    <mergeCell ref="C31:J31"/>
    <mergeCell ref="A25:B25"/>
    <mergeCell ref="A9:J9"/>
    <mergeCell ref="A15:J15"/>
    <mergeCell ref="A30:B30"/>
    <mergeCell ref="A26:B26"/>
    <mergeCell ref="I6:J6"/>
    <mergeCell ref="G6:H6"/>
    <mergeCell ref="I7:J7"/>
    <mergeCell ref="A4:J4"/>
    <mergeCell ref="A14:B14"/>
    <mergeCell ref="E6:F6"/>
    <mergeCell ref="G7:H7"/>
    <mergeCell ref="E7:F7"/>
  </mergeCells>
  <phoneticPr fontId="1" type="noConversion"/>
  <pageMargins left="0.59055118110236227" right="0.43307086614173229" top="0.27559055118110237" bottom="0.19685039370078741" header="0.19685039370078741" footer="0.19685039370078741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ЗВІТ УСТАНОВ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NEW2</dc:creator>
  <cp:lastModifiedBy>Tetiana.Danylina</cp:lastModifiedBy>
  <cp:lastPrinted>2019-07-16T16:35:16Z</cp:lastPrinted>
  <dcterms:created xsi:type="dcterms:W3CDTF">2009-02-16T11:45:05Z</dcterms:created>
  <dcterms:modified xsi:type="dcterms:W3CDTF">2019-07-16T16:35:41Z</dcterms:modified>
</cp:coreProperties>
</file>